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esna\Desktop\"/>
    </mc:Choice>
  </mc:AlternateContent>
  <xr:revisionPtr revIDLastSave="0" documentId="13_ncr:1_{8C4B2D7F-D0C5-4AE6-8FA8-E77C11BB19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ŽETAK" sheetId="1" r:id="rId1"/>
    <sheet name=" Račun prihoda i rashoda" sheetId="3" r:id="rId2"/>
    <sheet name="Rashodi prema izvorima fina " sheetId="11" r:id="rId3"/>
    <sheet name="Rashodi prema funkcijskoj k " sheetId="8" r:id="rId4"/>
    <sheet name="Račun financiranja" sheetId="6" r:id="rId5"/>
    <sheet name="Račun fin prema izvorima f" sheetId="10" r:id="rId6"/>
    <sheet name="POSEBNI DIO-Programska klas." sheetId="12" r:id="rId7"/>
  </sheets>
  <definedNames>
    <definedName name="_xlnm.Print_Area" localSheetId="0">SAŽETAK!$B$1:$L$36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1" l="1"/>
  <c r="C46" i="11"/>
  <c r="C39" i="11"/>
  <c r="C30" i="11"/>
  <c r="C23" i="11"/>
  <c r="L111" i="3"/>
  <c r="J62" i="3"/>
  <c r="I30" i="3"/>
  <c r="H104" i="12" l="1"/>
  <c r="I104" i="12" s="1"/>
  <c r="H105" i="12"/>
  <c r="H67" i="12"/>
  <c r="H12" i="12"/>
  <c r="H13" i="12"/>
  <c r="H14" i="12"/>
  <c r="G186" i="12"/>
  <c r="H186" i="12"/>
  <c r="F186" i="12"/>
  <c r="I187" i="12"/>
  <c r="I188" i="12"/>
  <c r="G127" i="12"/>
  <c r="G126" i="12" s="1"/>
  <c r="H129" i="12"/>
  <c r="G12" i="12"/>
  <c r="G11" i="12" s="1"/>
  <c r="H49" i="12"/>
  <c r="H181" i="12"/>
  <c r="H175" i="12"/>
  <c r="H174" i="12" s="1"/>
  <c r="I174" i="12" s="1"/>
  <c r="I173" i="12"/>
  <c r="H170" i="12"/>
  <c r="H168" i="12"/>
  <c r="I168" i="12" s="1"/>
  <c r="H162" i="12"/>
  <c r="H160" i="12"/>
  <c r="H150" i="12"/>
  <c r="H144" i="12"/>
  <c r="H139" i="12"/>
  <c r="H135" i="12"/>
  <c r="H133" i="12"/>
  <c r="F127" i="12"/>
  <c r="F126" i="12" s="1"/>
  <c r="H114" i="12"/>
  <c r="H113" i="12" s="1"/>
  <c r="F113" i="12"/>
  <c r="H107" i="12"/>
  <c r="H98" i="12"/>
  <c r="H87" i="12"/>
  <c r="H80" i="12"/>
  <c r="G66" i="12"/>
  <c r="F66" i="12"/>
  <c r="F65" i="12" s="1"/>
  <c r="I50" i="12"/>
  <c r="H46" i="12"/>
  <c r="H45" i="12" s="1"/>
  <c r="H39" i="12"/>
  <c r="H28" i="12"/>
  <c r="H22" i="12"/>
  <c r="H17" i="12"/>
  <c r="F12" i="12"/>
  <c r="D39" i="11"/>
  <c r="D30" i="11"/>
  <c r="E46" i="11"/>
  <c r="F46" i="11"/>
  <c r="D46" i="11"/>
  <c r="F30" i="11"/>
  <c r="G8" i="11"/>
  <c r="G10" i="11"/>
  <c r="G14" i="11"/>
  <c r="G17" i="11"/>
  <c r="H8" i="11"/>
  <c r="H10" i="11"/>
  <c r="H12" i="11"/>
  <c r="H14" i="11"/>
  <c r="H15" i="11"/>
  <c r="H17" i="11"/>
  <c r="H25" i="11"/>
  <c r="H26" i="11"/>
  <c r="H29" i="11"/>
  <c r="H31" i="11"/>
  <c r="H32" i="11"/>
  <c r="H33" i="11"/>
  <c r="H34" i="11"/>
  <c r="H35" i="11"/>
  <c r="H37" i="11"/>
  <c r="H40" i="11"/>
  <c r="H41" i="11"/>
  <c r="H42" i="11"/>
  <c r="H45" i="11"/>
  <c r="H47" i="11"/>
  <c r="H48" i="11"/>
  <c r="H51" i="11"/>
  <c r="H53" i="11"/>
  <c r="F52" i="11"/>
  <c r="H52" i="11" s="1"/>
  <c r="E52" i="11"/>
  <c r="D52" i="11"/>
  <c r="C52" i="11"/>
  <c r="G51" i="11"/>
  <c r="F50" i="11"/>
  <c r="G50" i="11" s="1"/>
  <c r="E50" i="11"/>
  <c r="D50" i="11"/>
  <c r="G42" i="11"/>
  <c r="G41" i="11"/>
  <c r="G40" i="11"/>
  <c r="F39" i="11"/>
  <c r="E39" i="11"/>
  <c r="G37" i="11"/>
  <c r="F36" i="11"/>
  <c r="E36" i="11"/>
  <c r="D36" i="11"/>
  <c r="C36" i="11"/>
  <c r="G34" i="11"/>
  <c r="G33" i="11"/>
  <c r="G32" i="11"/>
  <c r="G31" i="11"/>
  <c r="E30" i="11"/>
  <c r="G26" i="11"/>
  <c r="G25" i="11"/>
  <c r="G24" i="11"/>
  <c r="F23" i="11"/>
  <c r="E23" i="11"/>
  <c r="D23" i="11"/>
  <c r="D22" i="11" s="1"/>
  <c r="F18" i="11"/>
  <c r="E18" i="11"/>
  <c r="D18" i="11"/>
  <c r="C18" i="11"/>
  <c r="F16" i="11"/>
  <c r="E16" i="11"/>
  <c r="D16" i="11"/>
  <c r="C16" i="11"/>
  <c r="F13" i="11"/>
  <c r="G13" i="11" s="1"/>
  <c r="E13" i="11"/>
  <c r="D13" i="11"/>
  <c r="C13" i="11"/>
  <c r="F11" i="11"/>
  <c r="E11" i="11"/>
  <c r="D11" i="11"/>
  <c r="C11" i="11"/>
  <c r="F9" i="11"/>
  <c r="E9" i="11"/>
  <c r="D9" i="11"/>
  <c r="C9" i="11"/>
  <c r="F7" i="11"/>
  <c r="E7" i="11"/>
  <c r="D7" i="11"/>
  <c r="C7" i="11"/>
  <c r="G7" i="11" s="1"/>
  <c r="G16" i="11" l="1"/>
  <c r="G9" i="11"/>
  <c r="H7" i="11"/>
  <c r="H9" i="11"/>
  <c r="H16" i="11"/>
  <c r="I186" i="12"/>
  <c r="I114" i="12"/>
  <c r="H16" i="12"/>
  <c r="H138" i="12"/>
  <c r="I138" i="12" s="1"/>
  <c r="H128" i="12"/>
  <c r="I113" i="12"/>
  <c r="H74" i="12"/>
  <c r="H66" i="12" s="1"/>
  <c r="H65" i="12" s="1"/>
  <c r="I49" i="12"/>
  <c r="F11" i="12"/>
  <c r="I67" i="12"/>
  <c r="C22" i="11"/>
  <c r="H46" i="11"/>
  <c r="H50" i="11"/>
  <c r="H39" i="11"/>
  <c r="H36" i="11"/>
  <c r="H30" i="11"/>
  <c r="G30" i="11"/>
  <c r="E22" i="11"/>
  <c r="H23" i="11"/>
  <c r="H13" i="11"/>
  <c r="H11" i="11"/>
  <c r="E6" i="11"/>
  <c r="D6" i="11"/>
  <c r="C6" i="11"/>
  <c r="G23" i="11"/>
  <c r="F6" i="11"/>
  <c r="F22" i="11"/>
  <c r="G36" i="11"/>
  <c r="G39" i="11"/>
  <c r="I16" i="12" l="1"/>
  <c r="H127" i="12"/>
  <c r="I127" i="12" s="1"/>
  <c r="I128" i="12"/>
  <c r="I65" i="12"/>
  <c r="I66" i="12"/>
  <c r="H22" i="11"/>
  <c r="H6" i="11"/>
  <c r="G22" i="11"/>
  <c r="G6" i="11"/>
  <c r="H126" i="12" l="1"/>
  <c r="I126" i="12" s="1"/>
  <c r="I12" i="12"/>
  <c r="H11" i="12"/>
  <c r="I11" i="12" s="1"/>
  <c r="I39" i="3" l="1"/>
  <c r="I29" i="3"/>
  <c r="H39" i="3"/>
  <c r="L54" i="3" l="1"/>
  <c r="L55" i="3"/>
  <c r="L56" i="3"/>
  <c r="L57" i="3"/>
  <c r="L59" i="3"/>
  <c r="L60" i="3"/>
  <c r="L63" i="3"/>
  <c r="L64" i="3"/>
  <c r="L65" i="3"/>
  <c r="L66" i="3"/>
  <c r="L68" i="3"/>
  <c r="L69" i="3"/>
  <c r="L70" i="3"/>
  <c r="L71" i="3"/>
  <c r="L72" i="3"/>
  <c r="L73" i="3"/>
  <c r="L75" i="3"/>
  <c r="L76" i="3"/>
  <c r="L77" i="3"/>
  <c r="L78" i="3"/>
  <c r="L79" i="3"/>
  <c r="L80" i="3"/>
  <c r="L81" i="3"/>
  <c r="L82" i="3"/>
  <c r="L83" i="3"/>
  <c r="L84" i="3"/>
  <c r="L86" i="3"/>
  <c r="L87" i="3"/>
  <c r="L88" i="3"/>
  <c r="L89" i="3"/>
  <c r="L90" i="3"/>
  <c r="L91" i="3"/>
  <c r="L94" i="3"/>
  <c r="L95" i="3"/>
  <c r="L96" i="3"/>
  <c r="L97" i="3"/>
  <c r="L100" i="3"/>
  <c r="L103" i="3"/>
  <c r="L107" i="3"/>
  <c r="L110" i="3"/>
  <c r="L112" i="3"/>
  <c r="L113" i="3"/>
  <c r="L114" i="3"/>
  <c r="K54" i="3"/>
  <c r="K55" i="3"/>
  <c r="K56" i="3"/>
  <c r="K57" i="3"/>
  <c r="K59" i="3"/>
  <c r="K60" i="3"/>
  <c r="K63" i="3"/>
  <c r="K64" i="3"/>
  <c r="K65" i="3"/>
  <c r="K66" i="3"/>
  <c r="K68" i="3"/>
  <c r="K69" i="3"/>
  <c r="K70" i="3"/>
  <c r="K71" i="3"/>
  <c r="K72" i="3"/>
  <c r="K73" i="3"/>
  <c r="K75" i="3"/>
  <c r="K76" i="3"/>
  <c r="K77" i="3"/>
  <c r="K78" i="3"/>
  <c r="K79" i="3"/>
  <c r="K80" i="3"/>
  <c r="K81" i="3"/>
  <c r="K82" i="3"/>
  <c r="K83" i="3"/>
  <c r="K84" i="3"/>
  <c r="K86" i="3"/>
  <c r="K87" i="3"/>
  <c r="K88" i="3"/>
  <c r="K89" i="3"/>
  <c r="K90" i="3"/>
  <c r="K91" i="3"/>
  <c r="K94" i="3"/>
  <c r="K95" i="3"/>
  <c r="K96" i="3"/>
  <c r="K97" i="3"/>
  <c r="K100" i="3"/>
  <c r="K103" i="3"/>
  <c r="K107" i="3"/>
  <c r="K110" i="3"/>
  <c r="K112" i="3"/>
  <c r="K113" i="3"/>
  <c r="K114" i="3"/>
  <c r="K116" i="3"/>
  <c r="H104" i="3"/>
  <c r="I104" i="3"/>
  <c r="J105" i="3"/>
  <c r="L105" i="3" s="1"/>
  <c r="G106" i="3"/>
  <c r="G105" i="3" s="1"/>
  <c r="H58" i="3"/>
  <c r="I58" i="3"/>
  <c r="J58" i="3"/>
  <c r="G58" i="3"/>
  <c r="G33" i="3"/>
  <c r="K58" i="3" l="1"/>
  <c r="L58" i="3"/>
  <c r="K105" i="3"/>
  <c r="L106" i="3"/>
  <c r="K106" i="3"/>
  <c r="J26" i="1"/>
  <c r="H26" i="1"/>
  <c r="I26" i="1"/>
  <c r="G26" i="1"/>
  <c r="H11" i="6"/>
  <c r="H10" i="6" s="1"/>
  <c r="H9" i="6" s="1"/>
  <c r="H21" i="1" s="1"/>
  <c r="I10" i="6"/>
  <c r="I9" i="6" s="1"/>
  <c r="I21" i="1" s="1"/>
  <c r="J10" i="6"/>
  <c r="J9" i="6" s="1"/>
  <c r="J21" i="1" s="1"/>
  <c r="G11" i="6"/>
  <c r="G10" i="6" s="1"/>
  <c r="G9" i="6" s="1"/>
  <c r="G21" i="1" s="1"/>
  <c r="H15" i="6"/>
  <c r="H14" i="6" s="1"/>
  <c r="H13" i="6" s="1"/>
  <c r="H22" i="1" s="1"/>
  <c r="I15" i="6"/>
  <c r="I14" i="6" s="1"/>
  <c r="I13" i="6" s="1"/>
  <c r="I22" i="1" s="1"/>
  <c r="J15" i="6"/>
  <c r="J14" i="6" s="1"/>
  <c r="J13" i="6" s="1"/>
  <c r="J22" i="1" s="1"/>
  <c r="G15" i="6"/>
  <c r="G14" i="6" s="1"/>
  <c r="G13" i="6" s="1"/>
  <c r="G22" i="1" s="1"/>
  <c r="H23" i="1" l="1"/>
  <c r="G23" i="1"/>
  <c r="J23" i="1"/>
  <c r="I23" i="1"/>
  <c r="L26" i="1"/>
  <c r="K26" i="1"/>
  <c r="H14" i="1"/>
  <c r="L23" i="1" l="1"/>
  <c r="D7" i="8"/>
  <c r="D6" i="8" s="1"/>
  <c r="E7" i="8"/>
  <c r="E6" i="8" s="1"/>
  <c r="H109" i="3"/>
  <c r="I109" i="3"/>
  <c r="J109" i="3"/>
  <c r="G109" i="3"/>
  <c r="H115" i="3"/>
  <c r="I115" i="3"/>
  <c r="J115" i="3"/>
  <c r="G115" i="3"/>
  <c r="J102" i="3"/>
  <c r="G102" i="3"/>
  <c r="H101" i="3"/>
  <c r="H51" i="3" s="1"/>
  <c r="I51" i="3"/>
  <c r="G101" i="3"/>
  <c r="H99" i="3"/>
  <c r="I99" i="3"/>
  <c r="J99" i="3"/>
  <c r="G99" i="3"/>
  <c r="G98" i="3" s="1"/>
  <c r="H93" i="3"/>
  <c r="I93" i="3"/>
  <c r="J93" i="3"/>
  <c r="G93" i="3"/>
  <c r="G92" i="3" s="1"/>
  <c r="H85" i="3"/>
  <c r="I85" i="3"/>
  <c r="J85" i="3"/>
  <c r="G85" i="3"/>
  <c r="H53" i="3"/>
  <c r="I53" i="3"/>
  <c r="J53" i="3"/>
  <c r="G53" i="3"/>
  <c r="H62" i="3"/>
  <c r="I62" i="3"/>
  <c r="G62" i="3"/>
  <c r="H67" i="3"/>
  <c r="I67" i="3"/>
  <c r="J67" i="3"/>
  <c r="G67" i="3"/>
  <c r="H74" i="3"/>
  <c r="I74" i="3"/>
  <c r="J74" i="3"/>
  <c r="G74" i="3"/>
  <c r="G61" i="3" l="1"/>
  <c r="J101" i="3"/>
  <c r="K102" i="3"/>
  <c r="L102" i="3"/>
  <c r="K74" i="3"/>
  <c r="L74" i="3"/>
  <c r="K67" i="3"/>
  <c r="L67" i="3"/>
  <c r="K62" i="3"/>
  <c r="J61" i="3"/>
  <c r="L62" i="3"/>
  <c r="L53" i="3"/>
  <c r="K53" i="3"/>
  <c r="K85" i="3"/>
  <c r="L85" i="3"/>
  <c r="J92" i="3"/>
  <c r="L93" i="3"/>
  <c r="K93" i="3"/>
  <c r="J98" i="3"/>
  <c r="K99" i="3"/>
  <c r="L99" i="3"/>
  <c r="I50" i="3"/>
  <c r="I15" i="1"/>
  <c r="H50" i="3"/>
  <c r="H13" i="1"/>
  <c r="H15" i="1" s="1"/>
  <c r="K115" i="3"/>
  <c r="L115" i="3"/>
  <c r="L109" i="3"/>
  <c r="K109" i="3"/>
  <c r="G108" i="3"/>
  <c r="J108" i="3"/>
  <c r="J52" i="3"/>
  <c r="G52" i="3"/>
  <c r="L92" i="3" l="1"/>
  <c r="K92" i="3"/>
  <c r="K108" i="3"/>
  <c r="L108" i="3"/>
  <c r="J104" i="3"/>
  <c r="K98" i="3"/>
  <c r="L98" i="3"/>
  <c r="G104" i="3"/>
  <c r="L61" i="3"/>
  <c r="K61" i="3"/>
  <c r="L101" i="3"/>
  <c r="K101" i="3"/>
  <c r="L52" i="3"/>
  <c r="J51" i="3"/>
  <c r="K52" i="3"/>
  <c r="G51" i="3"/>
  <c r="K17" i="3"/>
  <c r="K20" i="3"/>
  <c r="K25" i="3"/>
  <c r="K28" i="3"/>
  <c r="K31" i="3"/>
  <c r="K32" i="3"/>
  <c r="K34" i="3"/>
  <c r="K38" i="3"/>
  <c r="K41" i="3"/>
  <c r="K45" i="3"/>
  <c r="H13" i="3"/>
  <c r="I13" i="3"/>
  <c r="J13" i="3"/>
  <c r="G13" i="3"/>
  <c r="G12" i="3" s="1"/>
  <c r="H16" i="3"/>
  <c r="I16" i="3"/>
  <c r="J16" i="3"/>
  <c r="G16" i="3"/>
  <c r="H19" i="3"/>
  <c r="I19" i="3"/>
  <c r="J19" i="3"/>
  <c r="G19" i="3"/>
  <c r="H21" i="3"/>
  <c r="I21" i="3"/>
  <c r="J21" i="3"/>
  <c r="G21" i="3"/>
  <c r="H24" i="3"/>
  <c r="H23" i="3" s="1"/>
  <c r="I24" i="3"/>
  <c r="I23" i="3" s="1"/>
  <c r="J24" i="3"/>
  <c r="J23" i="3" s="1"/>
  <c r="G24" i="3"/>
  <c r="G23" i="3" s="1"/>
  <c r="H27" i="3"/>
  <c r="H26" i="3" s="1"/>
  <c r="I27" i="3"/>
  <c r="I26" i="3" s="1"/>
  <c r="J27" i="3"/>
  <c r="J26" i="3" s="1"/>
  <c r="G27" i="3"/>
  <c r="G26" i="3" s="1"/>
  <c r="H30" i="3"/>
  <c r="J30" i="3"/>
  <c r="J29" i="3" s="1"/>
  <c r="G30" i="3"/>
  <c r="H33" i="3"/>
  <c r="J33" i="3"/>
  <c r="H37" i="3"/>
  <c r="H36" i="3" s="1"/>
  <c r="I37" i="3"/>
  <c r="I36" i="3" s="1"/>
  <c r="J37" i="3"/>
  <c r="J36" i="3" s="1"/>
  <c r="G37" i="3"/>
  <c r="G36" i="3" s="1"/>
  <c r="J40" i="3"/>
  <c r="J39" i="3" s="1"/>
  <c r="L39" i="3" s="1"/>
  <c r="G40" i="3"/>
  <c r="G39" i="3" s="1"/>
  <c r="H44" i="3"/>
  <c r="H43" i="3" s="1"/>
  <c r="H42" i="3" s="1"/>
  <c r="H11" i="1" s="1"/>
  <c r="I44" i="3"/>
  <c r="I43" i="3" s="1"/>
  <c r="I42" i="3" s="1"/>
  <c r="I11" i="1" s="1"/>
  <c r="J44" i="3"/>
  <c r="J43" i="3" s="1"/>
  <c r="G44" i="3"/>
  <c r="G43" i="3" s="1"/>
  <c r="I12" i="3" l="1"/>
  <c r="H12" i="3"/>
  <c r="J50" i="3"/>
  <c r="L51" i="3"/>
  <c r="K51" i="3"/>
  <c r="H29" i="3"/>
  <c r="H11" i="3" s="1"/>
  <c r="J15" i="1"/>
  <c r="L15" i="1" s="1"/>
  <c r="K104" i="3"/>
  <c r="L104" i="3"/>
  <c r="F7" i="8"/>
  <c r="F6" i="8" s="1"/>
  <c r="H6" i="8" s="1"/>
  <c r="G50" i="3"/>
  <c r="C7" i="8" s="1"/>
  <c r="C6" i="8" s="1"/>
  <c r="G6" i="8" s="1"/>
  <c r="G15" i="1"/>
  <c r="G29" i="3"/>
  <c r="I11" i="3"/>
  <c r="K27" i="3"/>
  <c r="K24" i="3"/>
  <c r="K19" i="3"/>
  <c r="K16" i="3"/>
  <c r="K30" i="3"/>
  <c r="K40" i="3"/>
  <c r="K37" i="3"/>
  <c r="K33" i="3"/>
  <c r="J12" i="3"/>
  <c r="L12" i="3" s="1"/>
  <c r="K43" i="3"/>
  <c r="G42" i="3"/>
  <c r="G11" i="1" s="1"/>
  <c r="K36" i="3"/>
  <c r="L36" i="3"/>
  <c r="K39" i="3"/>
  <c r="K44" i="3"/>
  <c r="J42" i="3"/>
  <c r="J11" i="1" s="1"/>
  <c r="K15" i="1" l="1"/>
  <c r="K29" i="3"/>
  <c r="H10" i="3"/>
  <c r="H12" i="1"/>
  <c r="H16" i="1" s="1"/>
  <c r="H27" i="1" s="1"/>
  <c r="L29" i="3"/>
  <c r="I10" i="3"/>
  <c r="I12" i="1"/>
  <c r="I16" i="1" s="1"/>
  <c r="I27" i="1" s="1"/>
  <c r="G11" i="3"/>
  <c r="G10" i="3" s="1"/>
  <c r="K12" i="3"/>
  <c r="K42" i="3"/>
  <c r="K23" i="3"/>
  <c r="L23" i="3"/>
  <c r="J11" i="3"/>
  <c r="L26" i="3"/>
  <c r="K26" i="3"/>
  <c r="G12" i="1" l="1"/>
  <c r="G16" i="1" s="1"/>
  <c r="G27" i="1" s="1"/>
  <c r="J10" i="3"/>
  <c r="J12" i="1"/>
  <c r="L11" i="3"/>
  <c r="K11" i="3"/>
  <c r="L12" i="1" l="1"/>
  <c r="J16" i="1"/>
  <c r="J27" i="1" s="1"/>
  <c r="K12" i="1"/>
</calcChain>
</file>

<file path=xl/sharedStrings.xml><?xml version="1.0" encoding="utf-8"?>
<sst xmlns="http://schemas.openxmlformats.org/spreadsheetml/2006/main" count="477" uniqueCount="242">
  <si>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</si>
  <si>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</si>
  <si>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</si>
  <si>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</si>
  <si>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</si>
  <si>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</si>
  <si>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</si>
  <si>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</si>
  <si>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</si>
  <si>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</si>
  <si>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</si>
  <si>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</si>
  <si>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</si>
  <si>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</si>
  <si>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</si>
  <si>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</si>
  <si>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</si>
  <si>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</si>
  <si>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</si>
  <si>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</si>
  <si>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</si>
  <si>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</si>
  <si>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</si>
  <si>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</si>
  <si>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</si>
  <si>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</si>
  <si>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Prihodi od prodaje nefinancijske imovine</t>
  </si>
  <si>
    <t>Prihodi od prodaje proizvedene dugotrajne imovine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</si>
  <si>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</si>
  <si>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</si>
  <si>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</si>
  <si>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</si>
  <si>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</si>
  <si>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</si>
  <si>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</si>
  <si>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</si>
  <si>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</si>
  <si>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</si>
  <si>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</si>
  <si>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</si>
  <si>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</si>
  <si>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</si>
  <si>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</si>
  <si>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</si>
  <si>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</si>
  <si>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</si>
  <si>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</si>
  <si>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</si>
  <si>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</si>
  <si>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</si>
  <si>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</si>
  <si>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</si>
  <si>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</si>
  <si>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</si>
  <si>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</si>
  <si>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</si>
  <si>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</si>
  <si>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</si>
  <si>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</si>
  <si>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</si>
  <si>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</si>
  <si>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</si>
  <si>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</si>
  <si>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</si>
  <si>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</si>
  <si>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</si>
  <si>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</si>
  <si>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</si>
  <si>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</si>
  <si>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</si>
  <si>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</si>
  <si>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</si>
  <si>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</si>
  <si>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 xml:space="preserve">Pomoći proračunu iz drugih proračuna i izvanproračunskim korisnicima </t>
  </si>
  <si>
    <t>Tekuće pomoći proračunu iz drugih proračuna i izvanproračunskim korisnicima</t>
  </si>
  <si>
    <t>Kapitalne pomoći proračunu iz drugih proračuna i izvanproračunskim korisnicima</t>
  </si>
  <si>
    <t>Pomoći proračunskim korisnicima iz proračuna koji im nije nadležan</t>
  </si>
  <si>
    <t>6361</t>
  </si>
  <si>
    <t>6362</t>
  </si>
  <si>
    <t>Tekuće pomoći proračunskim korisnicima iz proračuna koji im nije nadležan</t>
  </si>
  <si>
    <t>Kapitalne pomoći proračunskim korisnicima iz proračuna koji im nije nadležan</t>
  </si>
  <si>
    <t xml:space="preserve">Pomoći temeljem prijenosa  EU sredstava </t>
  </si>
  <si>
    <t>Tekuće pomoći temeljem prijenosa  EU sredstava</t>
  </si>
  <si>
    <t>Prijenosi između proračunskih korisnika istog proračuna</t>
  </si>
  <si>
    <t>Tekući prijenosi između proračunskih korisnika istog proračuna</t>
  </si>
  <si>
    <t xml:space="preserve">Prihodi od imovine </t>
  </si>
  <si>
    <t xml:space="preserve">Prihodi od financijske imovine </t>
  </si>
  <si>
    <t>Kamate na oročena sredstva i depozite po viđenju</t>
  </si>
  <si>
    <t>Prihodi od upravnih i administrativnih pristojbi, pristojbi po posebnim propisima i naknada</t>
  </si>
  <si>
    <t xml:space="preserve">Prihodi po posebnim propisima </t>
  </si>
  <si>
    <t>Ostali nespomenuti prihodi</t>
  </si>
  <si>
    <t>Prihodi od pruženih usluga</t>
  </si>
  <si>
    <t xml:space="preserve">Prihodi od prodaje proizvoda i robe te pruženih usluga, prihodi od donacija te povrati po protestiranim jamstvima </t>
  </si>
  <si>
    <t xml:space="preserve">Prihodi od prodaje proizvoda i robe te pruženih usluga </t>
  </si>
  <si>
    <t>Tekuće donacije</t>
  </si>
  <si>
    <t>Donacije od pravnih i fizičkih osoba izvan općeg proračuna i povrat donacija po protestiranim jamstvima</t>
  </si>
  <si>
    <t>Prihodi iz nadležnog proračuna i od HZZO-a na temelju ugovornih obveza (šifre 671+673)</t>
  </si>
  <si>
    <t>Prihodi iz nadležnog proračuna za financiranje redovne djelatnosti proračunskih korisnika (šifre 6711 do 6714)</t>
  </si>
  <si>
    <t>Prihodi iz  nadležnog proračuna za financiranje rashoda poslovanja</t>
  </si>
  <si>
    <t xml:space="preserve">Kazne, upravne mjere i ostali prihodi </t>
  </si>
  <si>
    <t>Ostali prihodi</t>
  </si>
  <si>
    <t xml:space="preserve">Prihodi od prodaje postrojenja i opreme </t>
  </si>
  <si>
    <t>Uredska oprema i namještaj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</si>
  <si>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</si>
  <si>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</si>
  <si>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</si>
  <si>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</si>
  <si>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</si>
  <si>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</si>
  <si>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</si>
  <si>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</si>
  <si>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</si>
  <si>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</si>
  <si>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</si>
  <si>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</si>
  <si>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</si>
  <si>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materijal i energiju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</si>
  <si>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</si>
  <si>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</si>
  <si>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</si>
  <si>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</si>
  <si>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</si>
  <si>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</si>
  <si>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</si>
  <si>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</si>
  <si>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</si>
  <si>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</si>
  <si>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</si>
  <si>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</si>
  <si>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Pristojbe i naknade</t>
  </si>
  <si>
    <t xml:space="preserve">Ostali nespomenuti rashodi poslovanja </t>
  </si>
  <si>
    <t>Ostali financijski rashodi</t>
  </si>
  <si>
    <t>Negativne tečajne razlike i razlike zbog primjene valutne klauzule</t>
  </si>
  <si>
    <t>Bankarske usluge i usluge platnog prometa</t>
  </si>
  <si>
    <t>Financijski rashodi</t>
  </si>
  <si>
    <t>Ostali nespomenuti financijski rashodi</t>
  </si>
  <si>
    <t xml:space="preserve">Naknade građanima i kućanstvima na temelju osiguranja i druge naknade </t>
  </si>
  <si>
    <t xml:space="preserve">Ostale naknade građanima i kućanstvima iz proračuna </t>
  </si>
  <si>
    <t>Naknade građanima i kućanstvima u naravi</t>
  </si>
  <si>
    <t xml:space="preserve">Ostali rashodi </t>
  </si>
  <si>
    <t xml:space="preserve">Tekuće donacije </t>
  </si>
  <si>
    <t>Tekuće donacije u naravi</t>
  </si>
  <si>
    <t xml:space="preserve">Rashodi za nabavu proizvedene dugotrajne imovine </t>
  </si>
  <si>
    <t xml:space="preserve">Postrojenja i oprema </t>
  </si>
  <si>
    <t>Uređaji, strojevi i oprema za ostale namjene</t>
  </si>
  <si>
    <t xml:space="preserve">Knjige, umjetnička djela i ostale izložbene vrijednosti </t>
  </si>
  <si>
    <t xml:space="preserve">Knjige </t>
  </si>
  <si>
    <t xml:space="preserve">Rashodi za usluge </t>
  </si>
  <si>
    <t>Zatezne kamate</t>
  </si>
  <si>
    <t>Naknade troškova osobama izvan radnog odnosa</t>
  </si>
  <si>
    <t>09 Obrazovanje</t>
  </si>
  <si>
    <t>092 Srednjoškolsko obrazovanje</t>
  </si>
  <si>
    <t>0922 Više srednjoškolsko obrazovanje</t>
  </si>
  <si>
    <t>Primljeni krediti od tuzemnih kreditnih institucija izvan javnog sektora</t>
  </si>
  <si>
    <t xml:space="preserve">Primljeni krediti i zajmovi od kreditnih i ostalih financijskih institucija izvan javnog sektora 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</si>
  <si>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</si>
  <si>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</si>
  <si>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5 Pomoći</t>
  </si>
  <si>
    <t>6 Donacije</t>
  </si>
  <si>
    <t xml:space="preserve">7 Prihodi od prodaje nefinancijske imovine </t>
  </si>
  <si>
    <t>Kapitalne donacije</t>
  </si>
  <si>
    <t>Doprinos za obvezno osig .u slučaju nezaposl.</t>
  </si>
  <si>
    <t>Članarine i norme</t>
  </si>
  <si>
    <t>Troškovi sudskih postupaka</t>
  </si>
  <si>
    <t>Nematerijalna imovina</t>
  </si>
  <si>
    <t>Licence</t>
  </si>
  <si>
    <t>Rashodi za nabavu neproizvedene dug. Imovine</t>
  </si>
  <si>
    <t>Oprema za održavanje i zaštitu</t>
  </si>
  <si>
    <t>Instrumenti, uređaji ni strojevi</t>
  </si>
  <si>
    <t xml:space="preserve">167 Prihodi iz nadležnog proračuna </t>
  </si>
  <si>
    <t>366 Vlastiti prihodi</t>
  </si>
  <si>
    <t xml:space="preserve">4 Prihodi za posebne namjene </t>
  </si>
  <si>
    <t xml:space="preserve">  43 Ostali prihodi za posebne namjene </t>
  </si>
  <si>
    <t>563 Pomoći iz državnog proračuna</t>
  </si>
  <si>
    <t>563 EU projekti</t>
  </si>
  <si>
    <t xml:space="preserve">  666 Donacije</t>
  </si>
  <si>
    <t xml:space="preserve">  71 Prihodi od prodaje nefinancijske imovine</t>
  </si>
  <si>
    <t>131 Rashodi za zaposlene</t>
  </si>
  <si>
    <t>132 Materijalni rashodi</t>
  </si>
  <si>
    <t>134 Financijski rashodi</t>
  </si>
  <si>
    <t>137 Naknade građanima i kućanstvima na temelju osiguranja i druge naknade</t>
  </si>
  <si>
    <t>138 Ostali rashodi</t>
  </si>
  <si>
    <t>142 Rashodi za nabavu proizvedene dugotrajne imovine</t>
  </si>
  <si>
    <t>331 Rashodi za zaposlene</t>
  </si>
  <si>
    <t>332 Materijalni rashodi</t>
  </si>
  <si>
    <t>334 Financijski rashodi</t>
  </si>
  <si>
    <t>342 Rashodi za nabavu proizvedene dugotrajne imovine</t>
  </si>
  <si>
    <t>432 Materijalni rashodi</t>
  </si>
  <si>
    <t>Pomoći iz državnog proračuna</t>
  </si>
  <si>
    <t>531 Rashodi za zaposlene</t>
  </si>
  <si>
    <t>532 Materijalni rashodi</t>
  </si>
  <si>
    <t>534 Financijski rashodi</t>
  </si>
  <si>
    <t>536 Prijenosi između korisnika istog proračuna</t>
  </si>
  <si>
    <t>538 Ostali rashodi</t>
  </si>
  <si>
    <t>542 Rashodi za nabavu proizvedene dugotrajne imovine</t>
  </si>
  <si>
    <t>Pomoći od EU</t>
  </si>
  <si>
    <t xml:space="preserve">  71 Prihodi od prodaje nefinancijske imovine </t>
  </si>
  <si>
    <t>338 Tekuće donacije u novcu</t>
  </si>
  <si>
    <t>632 Donacije</t>
  </si>
  <si>
    <t>5=4/2*100</t>
  </si>
  <si>
    <t>OPĆI PRIHODI I PRIMICI</t>
  </si>
  <si>
    <t>P1022</t>
  </si>
  <si>
    <t>Program: Srednjoškolsko obrazovanje</t>
  </si>
  <si>
    <t>Redovni program obrazovanja</t>
  </si>
  <si>
    <t>Rashodi za usluge</t>
  </si>
  <si>
    <t>Zdravstvne i veterinarske usluge</t>
  </si>
  <si>
    <t>Ostali nespomenuti rashodi poslovanja</t>
  </si>
  <si>
    <t>Rashodi za nabavu proizvedene dugotrajne imovine</t>
  </si>
  <si>
    <t>Postrojenja i oprema</t>
  </si>
  <si>
    <t>Komunikacijska oprema</t>
  </si>
  <si>
    <t>Sportska i glazbena oprema</t>
  </si>
  <si>
    <t>Knjige, umjetnička djela i ostale izložbene vrijednosti</t>
  </si>
  <si>
    <t>Knjige</t>
  </si>
  <si>
    <t>Rashodi za dodatna ulaganja na nefinancijskoj imovini</t>
  </si>
  <si>
    <t>Dodatna ulaganja na postrojenjima i opremi</t>
  </si>
  <si>
    <t>VLASTITI PRIHODI</t>
  </si>
  <si>
    <t>P1023</t>
  </si>
  <si>
    <t>Program: Financiranje školstva izvan županijskog proračuna</t>
  </si>
  <si>
    <t xml:space="preserve">P1023 02 </t>
  </si>
  <si>
    <t>Aktivnost: Vlastiti prihodi - srednje školstvo</t>
  </si>
  <si>
    <t xml:space="preserve">Usluge promidžbe i informiranja </t>
  </si>
  <si>
    <t>Naknade građanima i kućanstvima na temelju osiguranja i druge naknade</t>
  </si>
  <si>
    <t>Ostale naknade građanima i kućanstvima iz proračuna</t>
  </si>
  <si>
    <t>Ostali rashodi</t>
  </si>
  <si>
    <t>POMOĆI</t>
  </si>
  <si>
    <t>Program: REDOVNI PROGRAM ODGOJA I OBRAZOVANJA</t>
  </si>
  <si>
    <t>Doprinosi za zdravstveno osiguranje u slućaju nezaposlenosti</t>
  </si>
  <si>
    <t>Laboratorijske usluge</t>
  </si>
  <si>
    <t xml:space="preserve">DRVODJELSKO TEHNIČKA ŠKOLA VINKOVCI  </t>
  </si>
  <si>
    <t xml:space="preserve">DONACIJE </t>
  </si>
  <si>
    <t xml:space="preserve">P1023 </t>
  </si>
  <si>
    <t xml:space="preserve">Aktivnost: Srednjoškolsko obrazovanje </t>
  </si>
  <si>
    <t>Uredski materijal</t>
  </si>
  <si>
    <t>IZVORNI PLAN  2023.*</t>
  </si>
  <si>
    <t>REBALANS 2023.*</t>
  </si>
  <si>
    <t xml:space="preserve">OSTVARENJE/IZVRŠENJE 
1.- 12. 2022. </t>
  </si>
  <si>
    <t xml:space="preserve">OSTVARENJE/IZVRŠENJE 
1.-12. 2023. </t>
  </si>
  <si>
    <t xml:space="preserve">OSTVARENJE/ IZVRŠENJE 
1.-12. 2022. </t>
  </si>
  <si>
    <t xml:space="preserve">OSTVARENJE/ IZVRŠENJE 
1.- 12. 2022. </t>
  </si>
  <si>
    <t>komunikacijska oprema</t>
  </si>
  <si>
    <t xml:space="preserve"> IZVRŠENJE 
1.- 12. 2022. </t>
  </si>
  <si>
    <t>IZVRŠENJE FINANCIJSKOG PLANA DRVODJELSKE TEHNIČKE ŠKOLE, VINKOVCI
1.-12.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</si>
</sst>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</font>
    <font>
      <sz val="11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8"/>
      <name val="Arial+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theme="1"/>
      <name val="Arial+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80"/>
      </right>
      <top/>
      <bottom style="thin">
        <color rgb="FFC0C0C0"/>
      </bottom>
      <diagonal/>
    </border>
    <border>
      <left style="thin">
        <color indexed="64"/>
      </left>
      <right style="thin">
        <color rgb="FF000080"/>
      </right>
      <top style="thin">
        <color rgb="FFC0C0C0"/>
      </top>
      <bottom style="thin">
        <color indexed="64"/>
      </bottom>
      <diagonal/>
    </border>
    <border>
      <left style="thin">
        <color rgb="FF000080"/>
      </left>
      <right style="thin">
        <color indexed="64"/>
      </right>
      <top/>
      <bottom style="thin">
        <color indexed="64"/>
      </bottom>
      <diagonal/>
    </border>
    <border>
      <left style="thin">
        <color rgb="FF00008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7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3" xfId="0" applyBorder="1"/>
    <xf numFmtId="0" fontId="11" fillId="0" borderId="5" xfId="0" applyFont="1" applyBorder="1" applyAlignment="1">
      <alignment horizontal="right" vertical="center"/>
    </xf>
    <xf numFmtId="0" fontId="12" fillId="0" borderId="0" xfId="0" applyFont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9" fontId="14" fillId="0" borderId="3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 wrapText="1" shrinkToFit="1"/>
    </xf>
    <xf numFmtId="49" fontId="19" fillId="0" borderId="10" xfId="0" applyNumberFormat="1" applyFont="1" applyBorder="1" applyAlignment="1">
      <alignment horizontal="left" vertical="top" wrapText="1"/>
    </xf>
    <xf numFmtId="49" fontId="19" fillId="0" borderId="11" xfId="0" applyNumberFormat="1" applyFont="1" applyBorder="1" applyAlignment="1">
      <alignment horizontal="left" vertical="center" wrapText="1"/>
    </xf>
    <xf numFmtId="49" fontId="19" fillId="0" borderId="9" xfId="0" applyNumberFormat="1" applyFont="1" applyBorder="1" applyAlignment="1">
      <alignment horizontal="left" vertical="top" wrapText="1"/>
    </xf>
    <xf numFmtId="49" fontId="19" fillId="0" borderId="12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 shrinkToFit="1"/>
    </xf>
    <xf numFmtId="49" fontId="15" fillId="0" borderId="3" xfId="0" applyNumberFormat="1" applyFont="1" applyBorder="1" applyAlignment="1">
      <alignment horizontal="left" vertical="center" wrapText="1" shrinkToFi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20" fillId="0" borderId="6" xfId="0" applyNumberFormat="1" applyFont="1" applyBorder="1" applyAlignment="1" applyProtection="1">
      <alignment horizontal="right" vertical="top" shrinkToFit="1"/>
      <protection locked="0"/>
    </xf>
    <xf numFmtId="4" fontId="16" fillId="0" borderId="6" xfId="0" applyNumberFormat="1" applyFont="1" applyBorder="1" applyAlignment="1" applyProtection="1">
      <alignment horizontal="right" shrinkToFit="1"/>
      <protection locked="0"/>
    </xf>
    <xf numFmtId="4" fontId="21" fillId="0" borderId="3" xfId="0" applyNumberFormat="1" applyFont="1" applyBorder="1"/>
    <xf numFmtId="4" fontId="20" fillId="0" borderId="7" xfId="0" applyNumberFormat="1" applyFont="1" applyBorder="1" applyAlignment="1" applyProtection="1">
      <alignment horizontal="right" vertical="top" shrinkToFit="1"/>
      <protection locked="0"/>
    </xf>
    <xf numFmtId="4" fontId="20" fillId="0" borderId="3" xfId="0" applyNumberFormat="1" applyFont="1" applyBorder="1" applyAlignment="1" applyProtection="1">
      <alignment horizontal="right" vertical="top" shrinkToFit="1"/>
      <protection locked="0"/>
    </xf>
    <xf numFmtId="4" fontId="22" fillId="2" borderId="3" xfId="0" applyNumberFormat="1" applyFont="1" applyFill="1" applyBorder="1" applyAlignment="1">
      <alignment horizontal="right"/>
    </xf>
    <xf numFmtId="4" fontId="23" fillId="2" borderId="3" xfId="0" applyNumberFormat="1" applyFont="1" applyFill="1" applyBorder="1" applyAlignment="1">
      <alignment horizontal="right"/>
    </xf>
    <xf numFmtId="0" fontId="24" fillId="2" borderId="3" xfId="0" quotePrefix="1" applyFont="1" applyFill="1" applyBorder="1" applyAlignment="1">
      <alignment horizontal="left" vertical="center"/>
    </xf>
    <xf numFmtId="49" fontId="26" fillId="0" borderId="3" xfId="0" applyNumberFormat="1" applyFont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vertical="center" wrapText="1"/>
    </xf>
    <xf numFmtId="49" fontId="26" fillId="0" borderId="8" xfId="0" applyNumberFormat="1" applyFont="1" applyBorder="1" applyAlignment="1">
      <alignment horizontal="left" vertical="center" wrapText="1" shrinkToFit="1"/>
    </xf>
    <xf numFmtId="49" fontId="24" fillId="0" borderId="3" xfId="0" applyNumberFormat="1" applyFont="1" applyBorder="1" applyAlignment="1">
      <alignment horizontal="left" vertical="center" wrapText="1" shrinkToFit="1"/>
    </xf>
    <xf numFmtId="0" fontId="24" fillId="2" borderId="3" xfId="0" quotePrefix="1" applyFont="1" applyFill="1" applyBorder="1" applyAlignment="1">
      <alignment horizontal="left"/>
    </xf>
    <xf numFmtId="49" fontId="26" fillId="0" borderId="3" xfId="0" applyNumberFormat="1" applyFont="1" applyBorder="1" applyAlignment="1">
      <alignment horizontal="left" wrapText="1"/>
    </xf>
    <xf numFmtId="0" fontId="24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4" fontId="5" fillId="2" borderId="3" xfId="0" applyNumberFormat="1" applyFont="1" applyFill="1" applyBorder="1"/>
    <xf numFmtId="4" fontId="25" fillId="0" borderId="3" xfId="0" applyNumberFormat="1" applyFont="1" applyBorder="1" applyAlignment="1">
      <alignment horizontal="right"/>
    </xf>
    <xf numFmtId="4" fontId="26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27" fillId="0" borderId="3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horizontal="right" wrapText="1"/>
    </xf>
    <xf numFmtId="4" fontId="5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28" fillId="2" borderId="3" xfId="0" applyFont="1" applyFill="1" applyBorder="1" applyAlignment="1">
      <alignment horizontal="left" vertical="center" wrapText="1"/>
    </xf>
    <xf numFmtId="4" fontId="29" fillId="2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5" fillId="0" borderId="3" xfId="0" applyNumberFormat="1" applyFont="1" applyBorder="1" applyAlignment="1">
      <alignment horizontal="right" wrapText="1"/>
    </xf>
    <xf numFmtId="4" fontId="5" fillId="3" borderId="3" xfId="0" applyNumberFormat="1" applyFont="1" applyFill="1" applyBorder="1" applyAlignment="1">
      <alignment horizontal="right" wrapText="1"/>
    </xf>
    <xf numFmtId="4" fontId="3" fillId="0" borderId="3" xfId="0" applyNumberFormat="1" applyFont="1" applyBorder="1" applyAlignment="1">
      <alignment horizontal="right"/>
    </xf>
    <xf numFmtId="4" fontId="8" fillId="3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horizontal="right" vertical="center" wrapText="1"/>
    </xf>
    <xf numFmtId="4" fontId="5" fillId="3" borderId="3" xfId="0" quotePrefix="1" applyNumberFormat="1" applyFont="1" applyFill="1" applyBorder="1" applyAlignment="1">
      <alignment horizontal="right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31" fillId="0" borderId="3" xfId="0" applyNumberFormat="1" applyFont="1" applyBorder="1"/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left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49" fontId="14" fillId="0" borderId="8" xfId="0" applyNumberFormat="1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" fontId="8" fillId="3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vertical="center" wrapText="1"/>
    </xf>
    <xf numFmtId="164" fontId="39" fillId="0" borderId="3" xfId="0" applyNumberFormat="1" applyFont="1" applyBorder="1"/>
    <xf numFmtId="4" fontId="8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" fontId="24" fillId="2" borderId="3" xfId="0" applyNumberFormat="1" applyFont="1" applyFill="1" applyBorder="1" applyAlignment="1">
      <alignment horizontal="right"/>
    </xf>
    <xf numFmtId="4" fontId="36" fillId="2" borderId="3" xfId="0" applyNumberFormat="1" applyFont="1" applyFill="1" applyBorder="1"/>
    <xf numFmtId="0" fontId="36" fillId="2" borderId="0" xfId="0" applyFont="1" applyFill="1"/>
    <xf numFmtId="0" fontId="40" fillId="0" borderId="0" xfId="0" applyFont="1"/>
    <xf numFmtId="0" fontId="41" fillId="0" borderId="0" xfId="0" applyFont="1" applyAlignment="1">
      <alignment vertical="top" wrapText="1"/>
    </xf>
    <xf numFmtId="4" fontId="42" fillId="0" borderId="0" xfId="0" applyNumberFormat="1" applyFont="1" applyAlignment="1">
      <alignment vertical="top" wrapText="1"/>
    </xf>
    <xf numFmtId="4" fontId="36" fillId="0" borderId="0" xfId="0" applyNumberFormat="1" applyFont="1"/>
    <xf numFmtId="4" fontId="43" fillId="2" borderId="3" xfId="0" applyNumberFormat="1" applyFont="1" applyFill="1" applyBorder="1" applyAlignment="1">
      <alignment horizontal="right"/>
    </xf>
    <xf numFmtId="0" fontId="24" fillId="2" borderId="3" xfId="0" applyFont="1" applyFill="1" applyBorder="1" applyAlignment="1">
      <alignment horizontal="left" vertical="center" wrapText="1" indent="1"/>
    </xf>
    <xf numFmtId="0" fontId="45" fillId="0" borderId="0" xfId="0" applyFont="1" applyAlignment="1">
      <alignment horizontal="center" vertical="center" wrapText="1"/>
    </xf>
    <xf numFmtId="0" fontId="44" fillId="0" borderId="0" xfId="0" applyFont="1" applyAlignment="1">
      <alignment horizontal="right" vertical="center" wrapText="1"/>
    </xf>
    <xf numFmtId="0" fontId="34" fillId="0" borderId="0" xfId="0" applyFont="1"/>
    <xf numFmtId="0" fontId="6" fillId="0" borderId="0" xfId="0" applyFont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38" fillId="3" borderId="3" xfId="0" applyFont="1" applyFill="1" applyBorder="1" applyAlignment="1">
      <alignment horizontal="right" vertical="center" wrapText="1"/>
    </xf>
    <xf numFmtId="0" fontId="47" fillId="0" borderId="0" xfId="0" applyFont="1"/>
    <xf numFmtId="0" fontId="8" fillId="2" borderId="4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" fontId="8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0" fontId="6" fillId="2" borderId="1" xfId="0" quotePrefix="1" applyFont="1" applyFill="1" applyBorder="1" applyAlignment="1">
      <alignment horizontal="left" vertical="center"/>
    </xf>
    <xf numFmtId="0" fontId="6" fillId="2" borderId="2" xfId="0" quotePrefix="1" applyFont="1" applyFill="1" applyBorder="1" applyAlignment="1">
      <alignment horizontal="left" vertical="center"/>
    </xf>
    <xf numFmtId="0" fontId="6" fillId="2" borderId="4" xfId="0" quotePrefix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right"/>
    </xf>
    <xf numFmtId="4" fontId="34" fillId="0" borderId="0" xfId="0" applyNumberFormat="1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34" fillId="0" borderId="0" xfId="0" applyNumberFormat="1" applyFont="1"/>
    <xf numFmtId="0" fontId="6" fillId="0" borderId="4" xfId="1" applyFont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/>
    </xf>
    <xf numFmtId="4" fontId="6" fillId="0" borderId="4" xfId="1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0" fontId="34" fillId="0" borderId="0" xfId="0" applyFont="1" applyAlignment="1">
      <alignment horizontal="right"/>
    </xf>
    <xf numFmtId="0" fontId="5" fillId="0" borderId="3" xfId="0" quotePrefix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30" fillId="2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46" fillId="0" borderId="0" xfId="0" applyFont="1" applyAlignment="1">
      <alignment wrapText="1"/>
    </xf>
    <xf numFmtId="0" fontId="3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Obično_List4" xfId="1" xr:uid="{00000000-0005-0000-0000-000001000000}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5"/>
  <sheetViews>
    <sheetView tabSelected="1" view="pageLayout" topLeftCell="B1" zoomScale="50" zoomScaleNormal="60" zoomScalePageLayoutView="50" workbookViewId="0">
      <selection activeCell="J41" sqref="J41"/>
    </sheetView>
  </sheetViews>
  <sheetFormatPr defaultRowHeight="1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>
      <c r="B1" s="161" t="s">
        <v>241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4"/>
    </row>
    <row r="2" spans="2:13" ht="18" customHeight="1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3"/>
    </row>
    <row r="3" spans="2:13" ht="15.75" customHeight="1">
      <c r="B3" s="161" t="s">
        <v>11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23"/>
    </row>
    <row r="4" spans="2:13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4"/>
    </row>
    <row r="5" spans="2:13" ht="18" customHeight="1">
      <c r="B5" s="161" t="s">
        <v>58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22"/>
    </row>
    <row r="6" spans="2:13" ht="18" customHeight="1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22"/>
    </row>
    <row r="7" spans="2:13" ht="18" customHeight="1">
      <c r="B7" s="178" t="s">
        <v>72</v>
      </c>
      <c r="C7" s="178"/>
      <c r="D7" s="178"/>
      <c r="E7" s="178"/>
      <c r="F7" s="178"/>
      <c r="G7" s="99"/>
      <c r="H7" s="100"/>
      <c r="I7" s="100"/>
      <c r="J7" s="100"/>
      <c r="K7" s="26"/>
      <c r="L7" s="26"/>
    </row>
    <row r="8" spans="2:13" ht="25.5">
      <c r="B8" s="171" t="s">
        <v>7</v>
      </c>
      <c r="C8" s="171"/>
      <c r="D8" s="171"/>
      <c r="E8" s="171"/>
      <c r="F8" s="171"/>
      <c r="G8" s="156" t="s">
        <v>235</v>
      </c>
      <c r="H8" s="156" t="s">
        <v>233</v>
      </c>
      <c r="I8" s="156" t="s">
        <v>234</v>
      </c>
      <c r="J8" s="156" t="s">
        <v>236</v>
      </c>
      <c r="K8" s="94" t="s">
        <v>30</v>
      </c>
      <c r="L8" s="94" t="s">
        <v>55</v>
      </c>
    </row>
    <row r="9" spans="2:13">
      <c r="B9" s="172">
        <v>1</v>
      </c>
      <c r="C9" s="172"/>
      <c r="D9" s="172"/>
      <c r="E9" s="172"/>
      <c r="F9" s="173"/>
      <c r="G9" s="94">
        <v>2</v>
      </c>
      <c r="H9" s="2">
        <v>3</v>
      </c>
      <c r="I9" s="2">
        <v>4</v>
      </c>
      <c r="J9" s="2">
        <v>5</v>
      </c>
      <c r="K9" s="2" t="s">
        <v>42</v>
      </c>
      <c r="L9" s="2" t="s">
        <v>43</v>
      </c>
    </row>
    <row r="10" spans="2:13">
      <c r="B10" s="167" t="s">
        <v>32</v>
      </c>
      <c r="C10" s="168"/>
      <c r="D10" s="168"/>
      <c r="E10" s="168"/>
      <c r="F10" s="169"/>
      <c r="G10" s="78">
        <v>646972.57999999996</v>
      </c>
      <c r="H10" s="84">
        <v>658388</v>
      </c>
      <c r="I10" s="84">
        <v>705838.86</v>
      </c>
      <c r="J10" s="84">
        <v>705838.86</v>
      </c>
      <c r="K10" s="80"/>
      <c r="L10" s="80"/>
    </row>
    <row r="11" spans="2:13">
      <c r="B11" s="170" t="s">
        <v>31</v>
      </c>
      <c r="C11" s="169"/>
      <c r="D11" s="169"/>
      <c r="E11" s="169"/>
      <c r="F11" s="169"/>
      <c r="G11" s="78">
        <f>' Račun prihoda i rashoda'!G42</f>
        <v>0</v>
      </c>
      <c r="H11" s="84">
        <f>' Račun prihoda i rashoda'!H42</f>
        <v>0</v>
      </c>
      <c r="I11" s="84">
        <f>' Račun prihoda i rashoda'!I42</f>
        <v>0</v>
      </c>
      <c r="J11" s="84">
        <f>' Račun prihoda i rashoda'!J42</f>
        <v>0</v>
      </c>
      <c r="K11" s="80"/>
      <c r="L11" s="80"/>
    </row>
    <row r="12" spans="2:13">
      <c r="B12" s="164" t="s">
        <v>0</v>
      </c>
      <c r="C12" s="165"/>
      <c r="D12" s="165"/>
      <c r="E12" s="165"/>
      <c r="F12" s="166"/>
      <c r="G12" s="85">
        <f>SUM(G10+G11)</f>
        <v>646972.57999999996</v>
      </c>
      <c r="H12" s="85">
        <f t="shared" ref="H12:J12" si="0">SUM(H10+H11)</f>
        <v>658388</v>
      </c>
      <c r="I12" s="85">
        <f t="shared" si="0"/>
        <v>705838.86</v>
      </c>
      <c r="J12" s="85">
        <f t="shared" si="0"/>
        <v>705838.86</v>
      </c>
      <c r="K12" s="81">
        <f>SUM(J12/G12*100)</f>
        <v>109.09872872819433</v>
      </c>
      <c r="L12" s="81">
        <f>SUM(J12/I12*100)</f>
        <v>100</v>
      </c>
    </row>
    <row r="13" spans="2:13">
      <c r="B13" s="177" t="s">
        <v>33</v>
      </c>
      <c r="C13" s="168"/>
      <c r="D13" s="168"/>
      <c r="E13" s="168"/>
      <c r="F13" s="168"/>
      <c r="G13" s="79">
        <v>645709.77</v>
      </c>
      <c r="H13" s="84">
        <f>' Račun prihoda i rashoda'!H51</f>
        <v>655783</v>
      </c>
      <c r="I13" s="84">
        <v>704606.5</v>
      </c>
      <c r="J13" s="84">
        <v>704606.5</v>
      </c>
      <c r="K13" s="82"/>
      <c r="L13" s="82"/>
    </row>
    <row r="14" spans="2:13">
      <c r="B14" s="170" t="s">
        <v>34</v>
      </c>
      <c r="C14" s="169"/>
      <c r="D14" s="169"/>
      <c r="E14" s="169"/>
      <c r="F14" s="169"/>
      <c r="G14" s="78">
        <v>10777.79</v>
      </c>
      <c r="H14" s="84">
        <f>' Račun prihoda i rashoda'!H104</f>
        <v>14816</v>
      </c>
      <c r="I14" s="84">
        <v>6265.38</v>
      </c>
      <c r="J14" s="84">
        <v>6265.38</v>
      </c>
      <c r="K14" s="82"/>
      <c r="L14" s="82"/>
    </row>
    <row r="15" spans="2:13">
      <c r="B15" s="16" t="s">
        <v>1</v>
      </c>
      <c r="C15" s="95"/>
      <c r="D15" s="95"/>
      <c r="E15" s="95"/>
      <c r="F15" s="95"/>
      <c r="G15" s="85">
        <f>SUM(G13+G14)</f>
        <v>656487.56000000006</v>
      </c>
      <c r="H15" s="85">
        <f t="shared" ref="H15:J15" si="1">SUM(H13+H14)</f>
        <v>670599</v>
      </c>
      <c r="I15" s="85">
        <f t="shared" si="1"/>
        <v>710871.88</v>
      </c>
      <c r="J15" s="85">
        <f t="shared" si="1"/>
        <v>710871.88</v>
      </c>
      <c r="K15" s="81">
        <f>SUM(J15/G15*100)</f>
        <v>108.28413565064355</v>
      </c>
      <c r="L15" s="81">
        <f>SUM(J15/I15*100)</f>
        <v>100</v>
      </c>
    </row>
    <row r="16" spans="2:13">
      <c r="B16" s="175" t="s">
        <v>2</v>
      </c>
      <c r="C16" s="176"/>
      <c r="D16" s="176"/>
      <c r="E16" s="176"/>
      <c r="F16" s="176"/>
      <c r="G16" s="101">
        <f>SUM(G12-G15)</f>
        <v>-9514.9800000000978</v>
      </c>
      <c r="H16" s="101">
        <f t="shared" ref="H16:J16" si="2">SUM(H12-H15)</f>
        <v>-12211</v>
      </c>
      <c r="I16" s="101">
        <f t="shared" si="2"/>
        <v>-5033.0200000000186</v>
      </c>
      <c r="J16" s="101">
        <f t="shared" si="2"/>
        <v>-5033.0200000000186</v>
      </c>
      <c r="K16" s="83"/>
      <c r="L16" s="83"/>
    </row>
    <row r="17" spans="1:49">
      <c r="B17" s="98"/>
      <c r="C17" s="102"/>
      <c r="D17" s="102"/>
      <c r="E17" s="102"/>
      <c r="F17" s="102"/>
      <c r="G17" s="102"/>
      <c r="H17" s="102"/>
      <c r="I17" s="102"/>
      <c r="J17" s="102"/>
      <c r="K17" s="1"/>
      <c r="L17" s="1"/>
      <c r="M17" s="1"/>
    </row>
    <row r="18" spans="1:49" ht="18" customHeight="1">
      <c r="B18" s="178" t="s">
        <v>66</v>
      </c>
      <c r="C18" s="178"/>
      <c r="D18" s="178"/>
      <c r="E18" s="178"/>
      <c r="F18" s="178"/>
      <c r="G18" s="102"/>
      <c r="H18" s="102"/>
      <c r="I18" s="102"/>
      <c r="J18" s="102"/>
      <c r="K18" s="1"/>
      <c r="L18" s="1"/>
      <c r="M18" s="1"/>
    </row>
    <row r="19" spans="1:49" ht="25.5">
      <c r="B19" s="171" t="s">
        <v>7</v>
      </c>
      <c r="C19" s="171"/>
      <c r="D19" s="171"/>
      <c r="E19" s="171"/>
      <c r="F19" s="171"/>
      <c r="G19" s="156" t="s">
        <v>235</v>
      </c>
      <c r="H19" s="156" t="s">
        <v>233</v>
      </c>
      <c r="I19" s="156" t="s">
        <v>234</v>
      </c>
      <c r="J19" s="156" t="s">
        <v>236</v>
      </c>
      <c r="K19" s="2" t="s">
        <v>30</v>
      </c>
      <c r="L19" s="2" t="s">
        <v>55</v>
      </c>
    </row>
    <row r="20" spans="1:49">
      <c r="B20" s="179">
        <v>1</v>
      </c>
      <c r="C20" s="180"/>
      <c r="D20" s="180"/>
      <c r="E20" s="180"/>
      <c r="F20" s="180"/>
      <c r="G20" s="103">
        <v>2</v>
      </c>
      <c r="H20" s="2">
        <v>3</v>
      </c>
      <c r="I20" s="2">
        <v>4</v>
      </c>
      <c r="J20" s="2">
        <v>5</v>
      </c>
      <c r="K20" s="2" t="s">
        <v>42</v>
      </c>
      <c r="L20" s="2" t="s">
        <v>43</v>
      </c>
    </row>
    <row r="21" spans="1:49" ht="15.75" customHeight="1">
      <c r="B21" s="167" t="s">
        <v>35</v>
      </c>
      <c r="C21" s="181"/>
      <c r="D21" s="181"/>
      <c r="E21" s="181"/>
      <c r="F21" s="181"/>
      <c r="G21" s="86">
        <f>'Račun financiranja'!G9</f>
        <v>0</v>
      </c>
      <c r="H21" s="84">
        <f>'Račun financiranja'!H9</f>
        <v>0</v>
      </c>
      <c r="I21" s="84">
        <f>'Račun financiranja'!I9</f>
        <v>0</v>
      </c>
      <c r="J21" s="84">
        <f>'Račun financiranja'!J9</f>
        <v>0</v>
      </c>
      <c r="K21" s="80"/>
      <c r="L21" s="80"/>
    </row>
    <row r="22" spans="1:49">
      <c r="B22" s="167" t="s">
        <v>36</v>
      </c>
      <c r="C22" s="168"/>
      <c r="D22" s="168"/>
      <c r="E22" s="168"/>
      <c r="F22" s="168"/>
      <c r="G22" s="79">
        <f>'Račun financiranja'!G13</f>
        <v>0</v>
      </c>
      <c r="H22" s="84">
        <f>'Račun financiranja'!H13</f>
        <v>0</v>
      </c>
      <c r="I22" s="84">
        <f>'Račun financiranja'!I13</f>
        <v>0</v>
      </c>
      <c r="J22" s="84">
        <f>'Račun financiranja'!J13</f>
        <v>0</v>
      </c>
      <c r="K22" s="80"/>
      <c r="L22" s="80"/>
    </row>
    <row r="23" spans="1:49" ht="15" customHeight="1">
      <c r="B23" s="182" t="s">
        <v>56</v>
      </c>
      <c r="C23" s="183"/>
      <c r="D23" s="183"/>
      <c r="E23" s="183"/>
      <c r="F23" s="184"/>
      <c r="G23" s="87">
        <f>SUM(G21-G22)</f>
        <v>0</v>
      </c>
      <c r="H23" s="87">
        <f t="shared" ref="H23:J23" si="3">SUM(H21-H22)</f>
        <v>0</v>
      </c>
      <c r="I23" s="87">
        <f t="shared" si="3"/>
        <v>0</v>
      </c>
      <c r="J23" s="87">
        <f t="shared" si="3"/>
        <v>0</v>
      </c>
      <c r="K23" s="88">
        <v>0</v>
      </c>
      <c r="L23" s="88" t="e">
        <f>SUM(J23/I23*100)</f>
        <v>#DIV/0!</v>
      </c>
    </row>
    <row r="24" spans="1:49" s="29" customFormat="1" ht="15" customHeight="1">
      <c r="A24"/>
      <c r="B24" s="167" t="s">
        <v>17</v>
      </c>
      <c r="C24" s="168"/>
      <c r="D24" s="168"/>
      <c r="E24" s="168"/>
      <c r="F24" s="168"/>
      <c r="G24" s="79">
        <v>21726.65</v>
      </c>
      <c r="H24" s="84">
        <v>12211</v>
      </c>
      <c r="I24" s="84">
        <v>12211.67</v>
      </c>
      <c r="J24" s="84">
        <v>12339.08</v>
      </c>
      <c r="K24" s="80"/>
      <c r="L24" s="80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>
      <c r="A25"/>
      <c r="B25" s="167" t="s">
        <v>65</v>
      </c>
      <c r="C25" s="168"/>
      <c r="D25" s="168"/>
      <c r="E25" s="168"/>
      <c r="F25" s="168"/>
      <c r="G25" s="79"/>
      <c r="H25" s="84">
        <v>0</v>
      </c>
      <c r="I25" s="84">
        <v>0</v>
      </c>
      <c r="J25" s="84"/>
      <c r="K25" s="80"/>
      <c r="L25" s="80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5" customFormat="1">
      <c r="A26" s="34"/>
      <c r="B26" s="182" t="s">
        <v>67</v>
      </c>
      <c r="C26" s="183"/>
      <c r="D26" s="183"/>
      <c r="E26" s="183"/>
      <c r="F26" s="184"/>
      <c r="G26" s="87">
        <f>SUM(G24-G25)</f>
        <v>21726.65</v>
      </c>
      <c r="H26" s="87">
        <f t="shared" ref="H26:I26" si="4">SUM(H24-H25)</f>
        <v>12211</v>
      </c>
      <c r="I26" s="87">
        <f t="shared" si="4"/>
        <v>12211.67</v>
      </c>
      <c r="J26" s="87">
        <f>SUM(J24-J25)</f>
        <v>12339.08</v>
      </c>
      <c r="K26" s="88">
        <f>SUM(J26/G26*100)</f>
        <v>56.792372501052846</v>
      </c>
      <c r="L26" s="88">
        <f>SUM(J26/I26*100)</f>
        <v>101.04334624175071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</row>
    <row r="27" spans="1:49">
      <c r="B27" s="174" t="s">
        <v>68</v>
      </c>
      <c r="C27" s="174"/>
      <c r="D27" s="174"/>
      <c r="E27" s="174"/>
      <c r="F27" s="174"/>
      <c r="G27" s="81">
        <f>SUM(G16+G26)</f>
        <v>12211.669999999904</v>
      </c>
      <c r="H27" s="81">
        <f t="shared" ref="H27:J27" si="5">SUM(H16+H26)</f>
        <v>0</v>
      </c>
      <c r="I27" s="81">
        <f t="shared" si="5"/>
        <v>7178.6499999999814</v>
      </c>
      <c r="J27" s="81">
        <f t="shared" si="5"/>
        <v>7306.0599999999813</v>
      </c>
      <c r="K27" s="81"/>
      <c r="L27" s="81"/>
    </row>
    <row r="28" spans="1:49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49"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5"/>
    </row>
    <row r="30" spans="1:49">
      <c r="B30" s="162" t="s">
        <v>69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</row>
    <row r="31" spans="1:49" ht="15" customHeight="1">
      <c r="B31" s="162" t="s">
        <v>70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</row>
    <row r="32" spans="1:49" ht="15" customHeight="1">
      <c r="B32" s="162" t="s">
        <v>63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</row>
    <row r="33" spans="2:12" ht="36.75" customHeight="1"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</row>
    <row r="34" spans="2:12" ht="15" customHeight="1">
      <c r="B34" s="163" t="s">
        <v>71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  <row r="35" spans="2:12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21"/>
  <sheetViews>
    <sheetView view="pageLayout" zoomScale="50" zoomScaleNormal="90" zoomScalePageLayoutView="50" workbookViewId="0">
      <selection activeCell="H8" sqref="H8:J8"/>
    </sheetView>
  </sheetViews>
  <sheetFormatPr defaultRowHeight="15"/>
  <cols>
    <col min="2" max="2" width="5.85546875" customWidth="1"/>
    <col min="3" max="3" width="7" customWidth="1"/>
    <col min="4" max="4" width="7.42578125" customWidth="1"/>
    <col min="5" max="5" width="7.5703125" customWidth="1"/>
    <col min="6" max="6" width="45.5703125" customWidth="1"/>
    <col min="7" max="10" width="25.28515625" customWidth="1"/>
    <col min="11" max="12" width="15.7109375" customWidth="1"/>
  </cols>
  <sheetData>
    <row r="1" spans="2:12" ht="18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>
      <c r="B2" s="185" t="s">
        <v>11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2:12" ht="18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>
      <c r="B4" s="185" t="s">
        <v>60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18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>
      <c r="B6" s="185" t="s">
        <v>44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2:12" ht="18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>
      <c r="B8" s="189" t="s">
        <v>7</v>
      </c>
      <c r="C8" s="190"/>
      <c r="D8" s="190"/>
      <c r="E8" s="190"/>
      <c r="F8" s="191"/>
      <c r="G8" s="28" t="s">
        <v>237</v>
      </c>
      <c r="H8" s="156" t="s">
        <v>233</v>
      </c>
      <c r="I8" s="156" t="s">
        <v>234</v>
      </c>
      <c r="J8" s="156" t="s">
        <v>236</v>
      </c>
      <c r="K8" s="28" t="s">
        <v>30</v>
      </c>
      <c r="L8" s="28" t="s">
        <v>55</v>
      </c>
    </row>
    <row r="9" spans="2:12">
      <c r="B9" s="186">
        <v>1</v>
      </c>
      <c r="C9" s="187"/>
      <c r="D9" s="187"/>
      <c r="E9" s="187"/>
      <c r="F9" s="188"/>
      <c r="G9" s="30">
        <v>2</v>
      </c>
      <c r="H9" s="30">
        <v>3</v>
      </c>
      <c r="I9" s="30">
        <v>4</v>
      </c>
      <c r="J9" s="30">
        <v>5</v>
      </c>
      <c r="K9" s="30" t="s">
        <v>42</v>
      </c>
      <c r="L9" s="30" t="s">
        <v>43</v>
      </c>
    </row>
    <row r="10" spans="2:12">
      <c r="B10" s="7"/>
      <c r="C10" s="7"/>
      <c r="D10" s="7"/>
      <c r="E10" s="7"/>
      <c r="F10" s="76" t="s">
        <v>53</v>
      </c>
      <c r="G10" s="77">
        <f>SUM(G11+G42)</f>
        <v>646972.58000000019</v>
      </c>
      <c r="H10" s="77">
        <f t="shared" ref="H10:J10" si="0">SUM(H11+H42)</f>
        <v>658388</v>
      </c>
      <c r="I10" s="77">
        <f t="shared" si="0"/>
        <v>705838.8600000001</v>
      </c>
      <c r="J10" s="77">
        <f t="shared" si="0"/>
        <v>705838.8600000001</v>
      </c>
      <c r="K10" s="25"/>
      <c r="L10" s="25"/>
    </row>
    <row r="11" spans="2:12">
      <c r="B11" s="66">
        <v>6</v>
      </c>
      <c r="C11" s="66"/>
      <c r="D11" s="66"/>
      <c r="E11" s="66"/>
      <c r="F11" s="66" t="s">
        <v>3</v>
      </c>
      <c r="G11" s="67">
        <f>SUM(G12+G23+G26+G29+G36+G39)</f>
        <v>646972.58000000019</v>
      </c>
      <c r="H11" s="67">
        <f t="shared" ref="H11:J11" si="1">SUM(H12+H23+H26+H29+H36+H39)</f>
        <v>658388</v>
      </c>
      <c r="I11" s="67">
        <f t="shared" si="1"/>
        <v>705838.8600000001</v>
      </c>
      <c r="J11" s="67">
        <f t="shared" si="1"/>
        <v>705838.8600000001</v>
      </c>
      <c r="K11" s="68">
        <f>SUM(J11/G11*100)</f>
        <v>109.0987287281943</v>
      </c>
      <c r="L11" s="68">
        <f>SUM(J11/I11*100)</f>
        <v>100</v>
      </c>
    </row>
    <row r="12" spans="2:12" ht="26.25">
      <c r="B12" s="7"/>
      <c r="C12" s="65">
        <v>63</v>
      </c>
      <c r="D12" s="65"/>
      <c r="E12" s="65"/>
      <c r="F12" s="65" t="s">
        <v>15</v>
      </c>
      <c r="G12" s="56">
        <f>G13+G16+G19+G21</f>
        <v>595524.69000000006</v>
      </c>
      <c r="H12" s="56">
        <f t="shared" ref="H12:J12" si="2">H13+H16+H19+H21</f>
        <v>599989</v>
      </c>
      <c r="I12" s="56">
        <f t="shared" si="2"/>
        <v>659652.04</v>
      </c>
      <c r="J12" s="56">
        <f t="shared" si="2"/>
        <v>659652.04</v>
      </c>
      <c r="K12" s="69">
        <f t="shared" ref="K12:K45" si="3">SUM(J12/G12*100)</f>
        <v>110.76821013080078</v>
      </c>
      <c r="L12" s="69">
        <f t="shared" ref="L12:L36" si="4">SUM(J12/I12*100)</f>
        <v>100</v>
      </c>
    </row>
    <row r="13" spans="2:12" ht="24">
      <c r="B13" s="8"/>
      <c r="C13" s="8"/>
      <c r="D13" s="8">
        <v>633</v>
      </c>
      <c r="E13" s="8"/>
      <c r="F13" s="36" t="s">
        <v>73</v>
      </c>
      <c r="G13" s="49">
        <f>SUM(G14:G15)</f>
        <v>0</v>
      </c>
      <c r="H13" s="49">
        <f t="shared" ref="H13:J13" si="5">SUM(H14:H15)</f>
        <v>0</v>
      </c>
      <c r="I13" s="49">
        <f t="shared" si="5"/>
        <v>0</v>
      </c>
      <c r="J13" s="49">
        <f t="shared" si="5"/>
        <v>0</v>
      </c>
      <c r="K13" s="70"/>
      <c r="L13" s="70"/>
    </row>
    <row r="14" spans="2:12" ht="24">
      <c r="B14" s="8"/>
      <c r="C14" s="8"/>
      <c r="D14" s="8"/>
      <c r="E14" s="9">
        <v>6331</v>
      </c>
      <c r="F14" s="38" t="s">
        <v>74</v>
      </c>
      <c r="G14" s="49">
        <v>0</v>
      </c>
      <c r="H14" s="49"/>
      <c r="I14" s="49"/>
      <c r="J14" s="50"/>
      <c r="K14" s="70"/>
      <c r="L14" s="70"/>
    </row>
    <row r="15" spans="2:12" ht="24">
      <c r="B15" s="8"/>
      <c r="C15" s="8"/>
      <c r="D15" s="9"/>
      <c r="E15" s="9">
        <v>6332</v>
      </c>
      <c r="F15" s="38" t="s">
        <v>75</v>
      </c>
      <c r="G15" s="49">
        <v>0</v>
      </c>
      <c r="H15" s="49"/>
      <c r="I15" s="49"/>
      <c r="J15" s="50">
        <v>0</v>
      </c>
      <c r="K15" s="70"/>
      <c r="L15" s="70"/>
    </row>
    <row r="16" spans="2:12" ht="24">
      <c r="B16" s="8"/>
      <c r="C16" s="8"/>
      <c r="D16" s="8">
        <v>636</v>
      </c>
      <c r="E16" s="9"/>
      <c r="F16" s="39" t="s">
        <v>76</v>
      </c>
      <c r="G16" s="49">
        <f>SUM(G17:G18)</f>
        <v>590836.17000000004</v>
      </c>
      <c r="H16" s="49">
        <f t="shared" ref="H16:J16" si="6">SUM(H17:H18)</f>
        <v>599989</v>
      </c>
      <c r="I16" s="49">
        <f t="shared" si="6"/>
        <v>659652.04</v>
      </c>
      <c r="J16" s="49">
        <f t="shared" si="6"/>
        <v>659652.04</v>
      </c>
      <c r="K16" s="70">
        <f t="shared" si="3"/>
        <v>111.64719993361274</v>
      </c>
      <c r="L16" s="70"/>
    </row>
    <row r="17" spans="2:12" ht="25.5">
      <c r="B17" s="8"/>
      <c r="C17" s="8"/>
      <c r="D17" s="8"/>
      <c r="E17" s="40" t="s">
        <v>77</v>
      </c>
      <c r="F17" s="41" t="s">
        <v>79</v>
      </c>
      <c r="G17" s="55">
        <v>590322.87</v>
      </c>
      <c r="H17" s="49">
        <v>599989</v>
      </c>
      <c r="I17" s="49">
        <v>659281.04</v>
      </c>
      <c r="J17" s="55">
        <v>659281.04</v>
      </c>
      <c r="K17" s="70">
        <f t="shared" si="3"/>
        <v>111.68143290806267</v>
      </c>
      <c r="L17" s="70"/>
    </row>
    <row r="18" spans="2:12" ht="25.5">
      <c r="B18" s="8"/>
      <c r="C18" s="15"/>
      <c r="D18" s="9"/>
      <c r="E18" s="42" t="s">
        <v>78</v>
      </c>
      <c r="F18" s="43" t="s">
        <v>80</v>
      </c>
      <c r="G18" s="54">
        <v>513.29999999999995</v>
      </c>
      <c r="H18" s="49"/>
      <c r="I18" s="49">
        <v>371</v>
      </c>
      <c r="J18" s="54">
        <v>371</v>
      </c>
      <c r="K18" s="70"/>
      <c r="L18" s="70"/>
    </row>
    <row r="19" spans="2:12">
      <c r="B19" s="8"/>
      <c r="C19" s="15"/>
      <c r="D19" s="8">
        <v>638</v>
      </c>
      <c r="E19" s="9"/>
      <c r="F19" s="44" t="s">
        <v>81</v>
      </c>
      <c r="G19" s="49">
        <f>G20</f>
        <v>4688.5200000000004</v>
      </c>
      <c r="H19" s="49">
        <f t="shared" ref="H19:J19" si="7">H20</f>
        <v>0</v>
      </c>
      <c r="I19" s="49">
        <f t="shared" si="7"/>
        <v>0</v>
      </c>
      <c r="J19" s="49">
        <f t="shared" si="7"/>
        <v>0</v>
      </c>
      <c r="K19" s="70">
        <f t="shared" si="3"/>
        <v>0</v>
      </c>
      <c r="L19" s="70"/>
    </row>
    <row r="20" spans="2:12">
      <c r="B20" s="8"/>
      <c r="C20" s="8"/>
      <c r="D20" s="9"/>
      <c r="E20" s="9">
        <v>6381</v>
      </c>
      <c r="F20" s="44" t="s">
        <v>82</v>
      </c>
      <c r="G20" s="51">
        <v>4688.5200000000004</v>
      </c>
      <c r="H20" s="49"/>
      <c r="I20" s="49"/>
      <c r="J20" s="51"/>
      <c r="K20" s="70">
        <f t="shared" si="3"/>
        <v>0</v>
      </c>
      <c r="L20" s="70"/>
    </row>
    <row r="21" spans="2:12" ht="24">
      <c r="B21" s="8"/>
      <c r="C21" s="8"/>
      <c r="D21" s="9">
        <v>639</v>
      </c>
      <c r="E21" s="9"/>
      <c r="F21" s="45" t="s">
        <v>83</v>
      </c>
      <c r="G21" s="49">
        <f>G22</f>
        <v>0</v>
      </c>
      <c r="H21" s="49">
        <f t="shared" ref="H21:J21" si="8">H22</f>
        <v>0</v>
      </c>
      <c r="I21" s="49">
        <f t="shared" si="8"/>
        <v>0</v>
      </c>
      <c r="J21" s="49">
        <f t="shared" si="8"/>
        <v>0</v>
      </c>
      <c r="K21" s="70"/>
      <c r="L21" s="70"/>
    </row>
    <row r="22" spans="2:12" ht="24">
      <c r="B22" s="8"/>
      <c r="C22" s="8"/>
      <c r="D22" s="9"/>
      <c r="E22" s="9">
        <v>6391</v>
      </c>
      <c r="F22" s="45" t="s">
        <v>84</v>
      </c>
      <c r="G22" s="49">
        <v>0</v>
      </c>
      <c r="H22" s="49"/>
      <c r="I22" s="49"/>
      <c r="J22" s="50"/>
      <c r="K22" s="70"/>
      <c r="L22" s="70"/>
    </row>
    <row r="23" spans="2:12">
      <c r="B23" s="8"/>
      <c r="C23" s="63">
        <v>64</v>
      </c>
      <c r="D23" s="63"/>
      <c r="E23" s="63"/>
      <c r="F23" s="64" t="s">
        <v>85</v>
      </c>
      <c r="G23" s="56">
        <f>G24</f>
        <v>0.4</v>
      </c>
      <c r="H23" s="56">
        <f t="shared" ref="H23:J23" si="9">H24</f>
        <v>1</v>
      </c>
      <c r="I23" s="56">
        <f t="shared" si="9"/>
        <v>5.64</v>
      </c>
      <c r="J23" s="56">
        <f t="shared" si="9"/>
        <v>5.64</v>
      </c>
      <c r="K23" s="69">
        <f t="shared" si="3"/>
        <v>1409.9999999999998</v>
      </c>
      <c r="L23" s="69">
        <f t="shared" si="4"/>
        <v>100</v>
      </c>
    </row>
    <row r="24" spans="2:12">
      <c r="B24" s="8"/>
      <c r="C24" s="8"/>
      <c r="D24" s="9">
        <v>641</v>
      </c>
      <c r="E24" s="9"/>
      <c r="F24" s="45" t="s">
        <v>86</v>
      </c>
      <c r="G24" s="49">
        <f>G25</f>
        <v>0.4</v>
      </c>
      <c r="H24" s="49">
        <f t="shared" ref="H24:J24" si="10">H25</f>
        <v>1</v>
      </c>
      <c r="I24" s="49">
        <f t="shared" si="10"/>
        <v>5.64</v>
      </c>
      <c r="J24" s="49">
        <f t="shared" si="10"/>
        <v>5.64</v>
      </c>
      <c r="K24" s="70">
        <f t="shared" si="3"/>
        <v>1409.9999999999998</v>
      </c>
      <c r="L24" s="70"/>
    </row>
    <row r="25" spans="2:12">
      <c r="B25" s="8"/>
      <c r="C25" s="8"/>
      <c r="D25" s="9"/>
      <c r="E25" s="9">
        <v>6413</v>
      </c>
      <c r="F25" s="45" t="s">
        <v>87</v>
      </c>
      <c r="G25" s="49">
        <v>0.4</v>
      </c>
      <c r="H25" s="49">
        <v>1</v>
      </c>
      <c r="I25" s="49">
        <v>5.64</v>
      </c>
      <c r="J25" s="50">
        <v>5.64</v>
      </c>
      <c r="K25" s="70">
        <f t="shared" si="3"/>
        <v>1409.9999999999998</v>
      </c>
      <c r="L25" s="70"/>
    </row>
    <row r="26" spans="2:12" ht="26.25">
      <c r="B26" s="8"/>
      <c r="C26" s="63">
        <v>65</v>
      </c>
      <c r="D26" s="63"/>
      <c r="E26" s="63"/>
      <c r="F26" s="64" t="s">
        <v>88</v>
      </c>
      <c r="G26" s="56">
        <f>G27</f>
        <v>1486.89</v>
      </c>
      <c r="H26" s="56">
        <f t="shared" ref="H26:J26" si="11">H27</f>
        <v>1327</v>
      </c>
      <c r="I26" s="56">
        <f t="shared" si="11"/>
        <v>804.8</v>
      </c>
      <c r="J26" s="56">
        <f t="shared" si="11"/>
        <v>804.8</v>
      </c>
      <c r="K26" s="69">
        <f t="shared" si="3"/>
        <v>54.12639805231052</v>
      </c>
      <c r="L26" s="69">
        <f t="shared" si="4"/>
        <v>100</v>
      </c>
    </row>
    <row r="27" spans="2:12">
      <c r="B27" s="8"/>
      <c r="C27" s="8"/>
      <c r="D27" s="9">
        <v>652</v>
      </c>
      <c r="E27" s="9"/>
      <c r="F27" s="46" t="s">
        <v>89</v>
      </c>
      <c r="G27" s="49">
        <f>G28</f>
        <v>1486.89</v>
      </c>
      <c r="H27" s="49">
        <f t="shared" ref="H27:J27" si="12">H28</f>
        <v>1327</v>
      </c>
      <c r="I27" s="49">
        <f t="shared" si="12"/>
        <v>804.8</v>
      </c>
      <c r="J27" s="49">
        <f t="shared" si="12"/>
        <v>804.8</v>
      </c>
      <c r="K27" s="70">
        <f t="shared" si="3"/>
        <v>54.12639805231052</v>
      </c>
      <c r="L27" s="70"/>
    </row>
    <row r="28" spans="2:12">
      <c r="B28" s="8"/>
      <c r="C28" s="8"/>
      <c r="D28" s="9"/>
      <c r="E28" s="9">
        <v>6526</v>
      </c>
      <c r="F28" s="45" t="s">
        <v>90</v>
      </c>
      <c r="G28" s="49">
        <v>1486.89</v>
      </c>
      <c r="H28" s="49">
        <v>1327</v>
      </c>
      <c r="I28" s="49">
        <v>804.8</v>
      </c>
      <c r="J28" s="50">
        <v>804.8</v>
      </c>
      <c r="K28" s="70">
        <f t="shared" si="3"/>
        <v>54.12639805231052</v>
      </c>
      <c r="L28" s="70"/>
    </row>
    <row r="29" spans="2:12" ht="38.25">
      <c r="B29" s="8"/>
      <c r="C29" s="58">
        <v>66</v>
      </c>
      <c r="D29" s="58"/>
      <c r="E29" s="58"/>
      <c r="F29" s="62" t="s">
        <v>92</v>
      </c>
      <c r="G29" s="56">
        <f>SUM(G30+G33)</f>
        <v>3471.9300000000003</v>
      </c>
      <c r="H29" s="56">
        <f t="shared" ref="H29:J29" si="13">SUM(H30+H33)</f>
        <v>3982</v>
      </c>
      <c r="I29" s="56">
        <f t="shared" si="13"/>
        <v>2390.92</v>
      </c>
      <c r="J29" s="56">
        <f t="shared" si="13"/>
        <v>2390.92</v>
      </c>
      <c r="K29" s="69">
        <f t="shared" si="3"/>
        <v>68.86429161878263</v>
      </c>
      <c r="L29" s="69">
        <f t="shared" si="4"/>
        <v>100</v>
      </c>
    </row>
    <row r="30" spans="2:12">
      <c r="B30" s="8"/>
      <c r="C30" s="8"/>
      <c r="D30" s="9">
        <v>661</v>
      </c>
      <c r="E30" s="9"/>
      <c r="F30" s="36" t="s">
        <v>93</v>
      </c>
      <c r="G30" s="49">
        <f>SUM(G31:G32)</f>
        <v>1334.3</v>
      </c>
      <c r="H30" s="49">
        <f t="shared" ref="H30:J30" si="14">SUM(H31:H32)</f>
        <v>3982</v>
      </c>
      <c r="I30" s="49">
        <f>SUM(I31+I32)</f>
        <v>2390.92</v>
      </c>
      <c r="J30" s="49">
        <f t="shared" si="14"/>
        <v>2390.92</v>
      </c>
      <c r="K30" s="70">
        <f t="shared" si="3"/>
        <v>179.18908791126435</v>
      </c>
      <c r="L30" s="70"/>
    </row>
    <row r="31" spans="2:12">
      <c r="B31" s="8"/>
      <c r="C31" s="8"/>
      <c r="D31" s="9"/>
      <c r="E31" s="9">
        <v>6614</v>
      </c>
      <c r="F31" s="36" t="s">
        <v>37</v>
      </c>
      <c r="G31" s="49">
        <v>215.01</v>
      </c>
      <c r="H31" s="49"/>
      <c r="I31" s="49">
        <v>544.5</v>
      </c>
      <c r="J31" s="50">
        <v>544.5</v>
      </c>
      <c r="K31" s="70">
        <f t="shared" si="3"/>
        <v>253.2440351611553</v>
      </c>
      <c r="L31" s="70"/>
    </row>
    <row r="32" spans="2:12">
      <c r="B32" s="8"/>
      <c r="C32" s="8"/>
      <c r="D32" s="9"/>
      <c r="E32" s="9">
        <v>6615</v>
      </c>
      <c r="F32" s="36" t="s">
        <v>91</v>
      </c>
      <c r="G32" s="49">
        <v>1119.29</v>
      </c>
      <c r="H32" s="49">
        <v>3982</v>
      </c>
      <c r="I32" s="49">
        <v>1846.42</v>
      </c>
      <c r="J32" s="50">
        <v>1846.42</v>
      </c>
      <c r="K32" s="70">
        <f t="shared" si="3"/>
        <v>164.96350364963504</v>
      </c>
      <c r="L32" s="70"/>
    </row>
    <row r="33" spans="2:12" ht="24">
      <c r="B33" s="8"/>
      <c r="C33" s="8"/>
      <c r="D33" s="9">
        <v>663</v>
      </c>
      <c r="E33" s="9"/>
      <c r="F33" s="47" t="s">
        <v>95</v>
      </c>
      <c r="G33" s="74">
        <f>G34+G35</f>
        <v>2137.63</v>
      </c>
      <c r="H33" s="49">
        <f t="shared" ref="H33:J33" si="15">H34</f>
        <v>0</v>
      </c>
      <c r="I33" s="49">
        <v>0</v>
      </c>
      <c r="J33" s="74">
        <f t="shared" si="15"/>
        <v>0</v>
      </c>
      <c r="K33" s="70">
        <f t="shared" si="3"/>
        <v>0</v>
      </c>
      <c r="L33" s="70"/>
    </row>
    <row r="34" spans="2:12">
      <c r="B34" s="8"/>
      <c r="C34" s="8"/>
      <c r="D34" s="9"/>
      <c r="E34" s="9">
        <v>6631</v>
      </c>
      <c r="F34" s="36" t="s">
        <v>94</v>
      </c>
      <c r="G34" s="49">
        <v>2137.63</v>
      </c>
      <c r="H34" s="49">
        <v>0</v>
      </c>
      <c r="I34" s="49">
        <v>0</v>
      </c>
      <c r="J34" s="53">
        <v>0</v>
      </c>
      <c r="K34" s="70">
        <f t="shared" si="3"/>
        <v>0</v>
      </c>
      <c r="L34" s="70"/>
    </row>
    <row r="35" spans="2:12">
      <c r="B35" s="8"/>
      <c r="C35" s="8"/>
      <c r="D35" s="9"/>
      <c r="E35" s="9">
        <v>6632</v>
      </c>
      <c r="F35" s="96" t="s">
        <v>160</v>
      </c>
      <c r="G35" s="49">
        <v>0</v>
      </c>
      <c r="H35" s="49"/>
      <c r="I35" s="49">
        <v>0</v>
      </c>
      <c r="J35" s="53">
        <v>0</v>
      </c>
      <c r="K35" s="70"/>
      <c r="L35" s="70"/>
    </row>
    <row r="36" spans="2:12" ht="25.5">
      <c r="B36" s="8"/>
      <c r="C36" s="58">
        <v>67</v>
      </c>
      <c r="D36" s="58"/>
      <c r="E36" s="58"/>
      <c r="F36" s="61" t="s">
        <v>96</v>
      </c>
      <c r="G36" s="57">
        <f>G37</f>
        <v>46488.67</v>
      </c>
      <c r="H36" s="57">
        <f t="shared" ref="H36:J36" si="16">H37</f>
        <v>51762</v>
      </c>
      <c r="I36" s="57">
        <f t="shared" si="16"/>
        <v>42985.46</v>
      </c>
      <c r="J36" s="57">
        <f t="shared" si="16"/>
        <v>42985.46</v>
      </c>
      <c r="K36" s="71">
        <f t="shared" si="3"/>
        <v>92.464378955130357</v>
      </c>
      <c r="L36" s="71">
        <f t="shared" si="4"/>
        <v>100</v>
      </c>
    </row>
    <row r="37" spans="2:12" ht="24">
      <c r="B37" s="8"/>
      <c r="C37" s="8"/>
      <c r="D37" s="9">
        <v>671</v>
      </c>
      <c r="E37" s="9"/>
      <c r="F37" s="48" t="s">
        <v>97</v>
      </c>
      <c r="G37" s="49">
        <f>G38</f>
        <v>46488.67</v>
      </c>
      <c r="H37" s="49">
        <f t="shared" ref="H37:J37" si="17">H38</f>
        <v>51762</v>
      </c>
      <c r="I37" s="49">
        <f t="shared" si="17"/>
        <v>42985.46</v>
      </c>
      <c r="J37" s="49">
        <f t="shared" si="17"/>
        <v>42985.46</v>
      </c>
      <c r="K37" s="70">
        <f t="shared" si="3"/>
        <v>92.464378955130357</v>
      </c>
      <c r="L37" s="70"/>
    </row>
    <row r="38" spans="2:12" ht="24">
      <c r="B38" s="8"/>
      <c r="C38" s="8"/>
      <c r="D38" s="9"/>
      <c r="E38" s="9">
        <v>6711</v>
      </c>
      <c r="F38" s="45" t="s">
        <v>98</v>
      </c>
      <c r="G38" s="49">
        <v>46488.67</v>
      </c>
      <c r="H38" s="49">
        <v>51762</v>
      </c>
      <c r="I38" s="49">
        <v>42985.46</v>
      </c>
      <c r="J38" s="52">
        <v>42985.46</v>
      </c>
      <c r="K38" s="70">
        <f t="shared" si="3"/>
        <v>92.464378955130357</v>
      </c>
      <c r="L38" s="70"/>
    </row>
    <row r="39" spans="2:12">
      <c r="B39" s="58"/>
      <c r="C39" s="58">
        <v>68</v>
      </c>
      <c r="D39" s="58"/>
      <c r="E39" s="58"/>
      <c r="F39" s="59" t="s">
        <v>99</v>
      </c>
      <c r="G39" s="56">
        <f>G40</f>
        <v>0</v>
      </c>
      <c r="H39" s="56">
        <f t="shared" ref="H39:J39" si="18">H40</f>
        <v>1327</v>
      </c>
      <c r="I39" s="56">
        <f t="shared" si="18"/>
        <v>0</v>
      </c>
      <c r="J39" s="56">
        <f t="shared" si="18"/>
        <v>0</v>
      </c>
      <c r="K39" s="69" t="e">
        <f t="shared" si="3"/>
        <v>#DIV/0!</v>
      </c>
      <c r="L39" s="71" t="e">
        <f t="shared" ref="L39" si="19">SUM(J39/I39*100)</f>
        <v>#DIV/0!</v>
      </c>
    </row>
    <row r="40" spans="2:12">
      <c r="B40" s="8"/>
      <c r="C40" s="8"/>
      <c r="D40" s="9">
        <v>683</v>
      </c>
      <c r="E40" s="9"/>
      <c r="F40" s="37" t="s">
        <v>100</v>
      </c>
      <c r="G40" s="49">
        <f>G41</f>
        <v>0</v>
      </c>
      <c r="H40" s="49">
        <v>1327</v>
      </c>
      <c r="I40" s="49">
        <v>0</v>
      </c>
      <c r="J40" s="49">
        <f t="shared" ref="J40" si="20">J41</f>
        <v>0</v>
      </c>
      <c r="K40" s="70" t="e">
        <f t="shared" si="3"/>
        <v>#DIV/0!</v>
      </c>
      <c r="L40" s="70"/>
    </row>
    <row r="41" spans="2:12">
      <c r="B41" s="8"/>
      <c r="C41" s="8"/>
      <c r="D41" s="9"/>
      <c r="E41" s="9">
        <v>6831</v>
      </c>
      <c r="F41" s="45"/>
      <c r="G41" s="49"/>
      <c r="H41" s="49"/>
      <c r="I41" s="49"/>
      <c r="J41" s="50"/>
      <c r="K41" s="70" t="e">
        <f t="shared" si="3"/>
        <v>#DIV/0!</v>
      </c>
      <c r="L41" s="70"/>
    </row>
    <row r="42" spans="2:12">
      <c r="B42" s="15">
        <v>7</v>
      </c>
      <c r="C42" s="15"/>
      <c r="D42" s="15"/>
      <c r="E42" s="15"/>
      <c r="F42" s="7" t="s">
        <v>26</v>
      </c>
      <c r="G42" s="60">
        <f>G43</f>
        <v>0</v>
      </c>
      <c r="H42" s="60">
        <f t="shared" ref="H42:J42" si="21">H43</f>
        <v>0</v>
      </c>
      <c r="I42" s="60">
        <f t="shared" si="21"/>
        <v>0</v>
      </c>
      <c r="J42" s="60">
        <f t="shared" si="21"/>
        <v>0</v>
      </c>
      <c r="K42" s="68" t="e">
        <f t="shared" si="3"/>
        <v>#DIV/0!</v>
      </c>
      <c r="L42" s="68"/>
    </row>
    <row r="43" spans="2:12" ht="30.75" customHeight="1">
      <c r="B43" s="8"/>
      <c r="C43" s="8">
        <v>72</v>
      </c>
      <c r="D43" s="9"/>
      <c r="E43" s="9"/>
      <c r="F43" s="21" t="s">
        <v>27</v>
      </c>
      <c r="G43" s="49">
        <f>G44</f>
        <v>0</v>
      </c>
      <c r="H43" s="49">
        <f t="shared" ref="H43:J43" si="22">H44</f>
        <v>0</v>
      </c>
      <c r="I43" s="49">
        <f t="shared" si="22"/>
        <v>0</v>
      </c>
      <c r="J43" s="49">
        <f t="shared" si="22"/>
        <v>0</v>
      </c>
      <c r="K43" s="70" t="e">
        <f t="shared" si="3"/>
        <v>#DIV/0!</v>
      </c>
      <c r="L43" s="70"/>
    </row>
    <row r="44" spans="2:12">
      <c r="B44" s="8"/>
      <c r="C44" s="8"/>
      <c r="D44" s="8">
        <v>722</v>
      </c>
      <c r="E44" s="8"/>
      <c r="F44" s="45" t="s">
        <v>101</v>
      </c>
      <c r="G44" s="49">
        <f>G45</f>
        <v>0</v>
      </c>
      <c r="H44" s="49">
        <f t="shared" ref="H44:J44" si="23">H45</f>
        <v>0</v>
      </c>
      <c r="I44" s="49">
        <f t="shared" si="23"/>
        <v>0</v>
      </c>
      <c r="J44" s="49">
        <f t="shared" si="23"/>
        <v>0</v>
      </c>
      <c r="K44" s="70" t="e">
        <f t="shared" si="3"/>
        <v>#DIV/0!</v>
      </c>
      <c r="L44" s="70"/>
    </row>
    <row r="45" spans="2:12">
      <c r="B45" s="8"/>
      <c r="C45" s="8"/>
      <c r="D45" s="8"/>
      <c r="E45" s="8">
        <v>7221</v>
      </c>
      <c r="F45" s="45" t="s">
        <v>102</v>
      </c>
      <c r="G45" s="49"/>
      <c r="H45" s="49">
        <v>0</v>
      </c>
      <c r="I45" s="49">
        <v>0</v>
      </c>
      <c r="J45" s="50">
        <v>0</v>
      </c>
      <c r="K45" s="70" t="e">
        <f t="shared" si="3"/>
        <v>#DIV/0!</v>
      </c>
      <c r="L45" s="70"/>
    </row>
    <row r="47" spans="2:12" ht="18">
      <c r="B47" s="3"/>
      <c r="C47" s="3"/>
      <c r="D47" s="3"/>
      <c r="E47" s="3"/>
      <c r="F47" s="3"/>
      <c r="G47" s="3"/>
      <c r="H47" s="3"/>
      <c r="I47" s="3"/>
      <c r="J47" s="4"/>
      <c r="K47" s="4"/>
      <c r="L47" s="4"/>
    </row>
    <row r="48" spans="2:12" ht="36.75" customHeight="1">
      <c r="B48" s="189" t="s">
        <v>7</v>
      </c>
      <c r="C48" s="190"/>
      <c r="D48" s="190"/>
      <c r="E48" s="190"/>
      <c r="F48" s="191"/>
      <c r="G48" s="28" t="s">
        <v>238</v>
      </c>
      <c r="H48" s="156" t="s">
        <v>233</v>
      </c>
      <c r="I48" s="156" t="s">
        <v>234</v>
      </c>
      <c r="J48" s="156" t="s">
        <v>236</v>
      </c>
      <c r="K48" s="28" t="s">
        <v>30</v>
      </c>
      <c r="L48" s="28" t="s">
        <v>55</v>
      </c>
    </row>
    <row r="49" spans="2:12">
      <c r="B49" s="186">
        <v>1</v>
      </c>
      <c r="C49" s="187"/>
      <c r="D49" s="187"/>
      <c r="E49" s="187"/>
      <c r="F49" s="188"/>
      <c r="G49" s="30">
        <v>2</v>
      </c>
      <c r="H49" s="30">
        <v>3</v>
      </c>
      <c r="I49" s="30">
        <v>4</v>
      </c>
      <c r="J49" s="30">
        <v>5</v>
      </c>
      <c r="K49" s="30" t="s">
        <v>42</v>
      </c>
      <c r="L49" s="30" t="s">
        <v>43</v>
      </c>
    </row>
    <row r="50" spans="2:12">
      <c r="B50" s="7"/>
      <c r="C50" s="7"/>
      <c r="D50" s="7"/>
      <c r="E50" s="7"/>
      <c r="F50" s="76" t="s">
        <v>52</v>
      </c>
      <c r="G50" s="77">
        <f>SUM(G51+G104)</f>
        <v>656487.55999999994</v>
      </c>
      <c r="H50" s="77">
        <f t="shared" ref="H50:J50" si="24">SUM(H51+H104)</f>
        <v>670599</v>
      </c>
      <c r="I50" s="77">
        <f t="shared" si="24"/>
        <v>710871.88</v>
      </c>
      <c r="J50" s="77">
        <f t="shared" si="24"/>
        <v>710871.88</v>
      </c>
      <c r="K50" s="50"/>
      <c r="L50" s="50"/>
    </row>
    <row r="51" spans="2:12">
      <c r="B51" s="7">
        <v>3</v>
      </c>
      <c r="C51" s="7"/>
      <c r="D51" s="7"/>
      <c r="E51" s="7"/>
      <c r="F51" s="7" t="s">
        <v>4</v>
      </c>
      <c r="G51" s="74">
        <f>SUM(G52+G61+G92+G98+G101)</f>
        <v>645709.7699999999</v>
      </c>
      <c r="H51" s="74">
        <f t="shared" ref="H51:J51" si="25">SUM(H52+H61+H92+H98+H101)</f>
        <v>655783</v>
      </c>
      <c r="I51" s="74">
        <f t="shared" si="25"/>
        <v>704606.5</v>
      </c>
      <c r="J51" s="74">
        <f t="shared" si="25"/>
        <v>704606.5</v>
      </c>
      <c r="K51" s="68">
        <f>SUM(J51/G51*100)</f>
        <v>109.12123878813233</v>
      </c>
      <c r="L51" s="68">
        <f>SUM(J51/I51*100)</f>
        <v>100</v>
      </c>
    </row>
    <row r="52" spans="2:12">
      <c r="B52" s="7"/>
      <c r="C52" s="11">
        <v>31</v>
      </c>
      <c r="D52" s="11"/>
      <c r="E52" s="11"/>
      <c r="F52" s="11" t="s">
        <v>5</v>
      </c>
      <c r="G52" s="49">
        <f>SUM(G53+G57+G58)</f>
        <v>584982.66999999993</v>
      </c>
      <c r="H52" s="49">
        <v>597252</v>
      </c>
      <c r="I52" s="49">
        <v>656718.27</v>
      </c>
      <c r="J52" s="49">
        <f t="shared" ref="J52" si="26">SUM(J53+J57+J58)</f>
        <v>656718.27</v>
      </c>
      <c r="K52" s="68">
        <f t="shared" ref="K52:K116" si="27">SUM(J52/G52*100)</f>
        <v>112.2628590005923</v>
      </c>
      <c r="L52" s="68">
        <f t="shared" ref="L52:L115" si="28">SUM(J52/I52*100)</f>
        <v>100</v>
      </c>
    </row>
    <row r="53" spans="2:12">
      <c r="B53" s="8"/>
      <c r="C53" s="8"/>
      <c r="D53" s="8">
        <v>311</v>
      </c>
      <c r="E53" s="8"/>
      <c r="F53" s="8" t="s">
        <v>38</v>
      </c>
      <c r="G53" s="49">
        <f>SUM(G54:G56)</f>
        <v>482090.50999999995</v>
      </c>
      <c r="H53" s="49">
        <f t="shared" ref="H53:J53" si="29">SUM(H54:H56)</f>
        <v>0</v>
      </c>
      <c r="I53" s="49">
        <f t="shared" si="29"/>
        <v>0</v>
      </c>
      <c r="J53" s="49">
        <f t="shared" si="29"/>
        <v>543699.01</v>
      </c>
      <c r="K53" s="68">
        <f t="shared" si="27"/>
        <v>112.77944674745828</v>
      </c>
      <c r="L53" s="68" t="e">
        <f t="shared" si="28"/>
        <v>#DIV/0!</v>
      </c>
    </row>
    <row r="54" spans="2:12">
      <c r="B54" s="8"/>
      <c r="C54" s="8"/>
      <c r="D54" s="8"/>
      <c r="E54" s="8">
        <v>3111</v>
      </c>
      <c r="F54" s="8" t="s">
        <v>39</v>
      </c>
      <c r="G54" s="49">
        <v>458338.66</v>
      </c>
      <c r="H54" s="49"/>
      <c r="I54" s="49"/>
      <c r="J54" s="50">
        <v>513701.87</v>
      </c>
      <c r="K54" s="68">
        <f t="shared" si="27"/>
        <v>112.07910543701462</v>
      </c>
      <c r="L54" s="68" t="e">
        <f t="shared" si="28"/>
        <v>#DIV/0!</v>
      </c>
    </row>
    <row r="55" spans="2:12">
      <c r="B55" s="8"/>
      <c r="C55" s="8"/>
      <c r="D55" s="8"/>
      <c r="E55" s="8">
        <v>3113</v>
      </c>
      <c r="F55" s="8" t="s">
        <v>103</v>
      </c>
      <c r="G55" s="49">
        <v>15216.31</v>
      </c>
      <c r="H55" s="49"/>
      <c r="I55" s="49"/>
      <c r="J55" s="50">
        <v>19940.669999999998</v>
      </c>
      <c r="K55" s="68">
        <f t="shared" si="27"/>
        <v>131.04800046791897</v>
      </c>
      <c r="L55" s="68" t="e">
        <f t="shared" si="28"/>
        <v>#DIV/0!</v>
      </c>
    </row>
    <row r="56" spans="2:12">
      <c r="B56" s="8"/>
      <c r="C56" s="8"/>
      <c r="D56" s="8"/>
      <c r="E56" s="8">
        <v>3114</v>
      </c>
      <c r="F56" s="8" t="s">
        <v>104</v>
      </c>
      <c r="G56" s="49">
        <v>8535.5400000000009</v>
      </c>
      <c r="H56" s="49"/>
      <c r="I56" s="49"/>
      <c r="J56" s="50">
        <v>10056.469999999999</v>
      </c>
      <c r="K56" s="68">
        <f t="shared" si="27"/>
        <v>117.81879060961577</v>
      </c>
      <c r="L56" s="68" t="e">
        <f t="shared" si="28"/>
        <v>#DIV/0!</v>
      </c>
    </row>
    <row r="57" spans="2:12">
      <c r="B57" s="8"/>
      <c r="C57" s="8"/>
      <c r="D57" s="8">
        <v>312</v>
      </c>
      <c r="E57" s="8"/>
      <c r="F57" s="8" t="s">
        <v>105</v>
      </c>
      <c r="G57" s="49">
        <v>22998.61</v>
      </c>
      <c r="H57" s="49"/>
      <c r="I57" s="49"/>
      <c r="J57" s="50">
        <v>23302.76</v>
      </c>
      <c r="K57" s="68">
        <f t="shared" si="27"/>
        <v>101.32247122760896</v>
      </c>
      <c r="L57" s="68" t="e">
        <f t="shared" si="28"/>
        <v>#DIV/0!</v>
      </c>
    </row>
    <row r="58" spans="2:12">
      <c r="B58" s="8"/>
      <c r="C58" s="8"/>
      <c r="D58" s="9">
        <v>313</v>
      </c>
      <c r="E58" s="9"/>
      <c r="F58" s="8" t="s">
        <v>106</v>
      </c>
      <c r="G58" s="49">
        <f>G59+G60</f>
        <v>79893.55</v>
      </c>
      <c r="H58" s="49">
        <f t="shared" ref="H58:J58" si="30">H59+H60</f>
        <v>0</v>
      </c>
      <c r="I58" s="49">
        <f t="shared" si="30"/>
        <v>0</v>
      </c>
      <c r="J58" s="49">
        <f t="shared" si="30"/>
        <v>89716.5</v>
      </c>
      <c r="K58" s="68">
        <f t="shared" si="27"/>
        <v>112.2950475977097</v>
      </c>
      <c r="L58" s="68" t="e">
        <f t="shared" si="28"/>
        <v>#DIV/0!</v>
      </c>
    </row>
    <row r="59" spans="2:12">
      <c r="B59" s="8"/>
      <c r="C59" s="8"/>
      <c r="D59" s="9"/>
      <c r="E59" s="9">
        <v>3132</v>
      </c>
      <c r="F59" s="8" t="s">
        <v>107</v>
      </c>
      <c r="G59" s="49">
        <v>79793.27</v>
      </c>
      <c r="H59" s="49"/>
      <c r="I59" s="49"/>
      <c r="J59" s="50">
        <v>89701.4</v>
      </c>
      <c r="K59" s="68">
        <f t="shared" si="27"/>
        <v>112.41725022674215</v>
      </c>
      <c r="L59" s="68" t="e">
        <f t="shared" si="28"/>
        <v>#DIV/0!</v>
      </c>
    </row>
    <row r="60" spans="2:12">
      <c r="B60" s="8"/>
      <c r="C60" s="8"/>
      <c r="D60" s="9"/>
      <c r="E60" s="9">
        <v>3133</v>
      </c>
      <c r="F60" s="8" t="s">
        <v>161</v>
      </c>
      <c r="G60" s="49">
        <v>100.28</v>
      </c>
      <c r="H60" s="49"/>
      <c r="I60" s="49"/>
      <c r="J60" s="50">
        <v>15.1</v>
      </c>
      <c r="K60" s="68">
        <f t="shared" si="27"/>
        <v>15.05783805345034</v>
      </c>
      <c r="L60" s="68" t="e">
        <f t="shared" si="28"/>
        <v>#DIV/0!</v>
      </c>
    </row>
    <row r="61" spans="2:12">
      <c r="B61" s="8"/>
      <c r="C61" s="8">
        <v>32</v>
      </c>
      <c r="D61" s="9"/>
      <c r="E61" s="9"/>
      <c r="F61" s="8" t="s">
        <v>12</v>
      </c>
      <c r="G61" s="49">
        <f>SUM(G62+G67+G74+G84+G85)</f>
        <v>58040.600000000006</v>
      </c>
      <c r="H61" s="49">
        <v>57868</v>
      </c>
      <c r="I61" s="49">
        <v>46968.76</v>
      </c>
      <c r="J61" s="49">
        <f t="shared" ref="J61" si="31">SUM(J62+J67+J74+J84+J85)</f>
        <v>46968.759999999995</v>
      </c>
      <c r="K61" s="68">
        <f t="shared" si="27"/>
        <v>80.923973907919617</v>
      </c>
      <c r="L61" s="68">
        <f t="shared" si="28"/>
        <v>99.999999999999986</v>
      </c>
    </row>
    <row r="62" spans="2:12">
      <c r="B62" s="8"/>
      <c r="C62" s="8"/>
      <c r="D62" s="8">
        <v>321</v>
      </c>
      <c r="E62" s="8"/>
      <c r="F62" s="8" t="s">
        <v>40</v>
      </c>
      <c r="G62" s="49">
        <f>SUM(G63:G66)</f>
        <v>24758.329999999998</v>
      </c>
      <c r="H62" s="49">
        <f t="shared" ref="H62:J62" si="32">SUM(H63:H66)</f>
        <v>0</v>
      </c>
      <c r="I62" s="49">
        <f t="shared" si="32"/>
        <v>0</v>
      </c>
      <c r="J62" s="49">
        <f t="shared" si="32"/>
        <v>22481.67</v>
      </c>
      <c r="K62" s="68">
        <f t="shared" si="27"/>
        <v>90.80446863742425</v>
      </c>
      <c r="L62" s="68" t="e">
        <f t="shared" si="28"/>
        <v>#DIV/0!</v>
      </c>
    </row>
    <row r="63" spans="2:12">
      <c r="B63" s="8"/>
      <c r="C63" s="15"/>
      <c r="D63" s="8"/>
      <c r="E63" s="8">
        <v>3211</v>
      </c>
      <c r="F63" s="21" t="s">
        <v>41</v>
      </c>
      <c r="G63" s="49">
        <v>4946.8900000000003</v>
      </c>
      <c r="H63" s="49"/>
      <c r="I63" s="49"/>
      <c r="J63" s="50">
        <v>3515.91</v>
      </c>
      <c r="K63" s="68">
        <f t="shared" si="27"/>
        <v>71.073138881196058</v>
      </c>
      <c r="L63" s="68" t="e">
        <f t="shared" si="28"/>
        <v>#DIV/0!</v>
      </c>
    </row>
    <row r="64" spans="2:12" ht="25.5">
      <c r="B64" s="8"/>
      <c r="C64" s="15"/>
      <c r="D64" s="8"/>
      <c r="E64" s="8">
        <v>3212</v>
      </c>
      <c r="F64" s="21" t="s">
        <v>108</v>
      </c>
      <c r="G64" s="49">
        <v>19396.02</v>
      </c>
      <c r="H64" s="49"/>
      <c r="I64" s="49"/>
      <c r="J64" s="50">
        <v>18590.759999999998</v>
      </c>
      <c r="K64" s="68">
        <f t="shared" si="27"/>
        <v>95.848323522042151</v>
      </c>
      <c r="L64" s="68" t="e">
        <f t="shared" si="28"/>
        <v>#DIV/0!</v>
      </c>
    </row>
    <row r="65" spans="2:12">
      <c r="B65" s="8"/>
      <c r="C65" s="15"/>
      <c r="D65" s="8"/>
      <c r="E65" s="8">
        <v>3213</v>
      </c>
      <c r="F65" s="21" t="s">
        <v>109</v>
      </c>
      <c r="G65" s="49">
        <v>415.42</v>
      </c>
      <c r="H65" s="49"/>
      <c r="I65" s="49"/>
      <c r="J65" s="50">
        <v>375</v>
      </c>
      <c r="K65" s="68">
        <f t="shared" si="27"/>
        <v>90.270088103605985</v>
      </c>
      <c r="L65" s="68" t="e">
        <f t="shared" si="28"/>
        <v>#DIV/0!</v>
      </c>
    </row>
    <row r="66" spans="2:12">
      <c r="B66" s="8"/>
      <c r="C66" s="15"/>
      <c r="D66" s="8"/>
      <c r="E66" s="8">
        <v>3214</v>
      </c>
      <c r="F66" s="21" t="s">
        <v>110</v>
      </c>
      <c r="G66" s="49">
        <v>0</v>
      </c>
      <c r="H66" s="49"/>
      <c r="I66" s="49"/>
      <c r="J66" s="50">
        <v>0</v>
      </c>
      <c r="K66" s="68" t="e">
        <f t="shared" si="27"/>
        <v>#DIV/0!</v>
      </c>
      <c r="L66" s="68" t="e">
        <f t="shared" si="28"/>
        <v>#DIV/0!</v>
      </c>
    </row>
    <row r="67" spans="2:12">
      <c r="B67" s="8"/>
      <c r="C67" s="15"/>
      <c r="D67" s="8">
        <v>322</v>
      </c>
      <c r="E67" s="8"/>
      <c r="F67" s="21" t="s">
        <v>116</v>
      </c>
      <c r="G67" s="49">
        <f>SUM(G68:G73)</f>
        <v>18549.12</v>
      </c>
      <c r="H67" s="49">
        <f t="shared" ref="H67:J67" si="33">SUM(H68:H73)</f>
        <v>0</v>
      </c>
      <c r="I67" s="49">
        <f t="shared" si="33"/>
        <v>0</v>
      </c>
      <c r="J67" s="49">
        <f t="shared" si="33"/>
        <v>10002.58</v>
      </c>
      <c r="K67" s="68">
        <f t="shared" si="27"/>
        <v>53.924822309629782</v>
      </c>
      <c r="L67" s="68" t="e">
        <f t="shared" si="28"/>
        <v>#DIV/0!</v>
      </c>
    </row>
    <row r="68" spans="2:12">
      <c r="B68" s="8"/>
      <c r="C68" s="15"/>
      <c r="D68" s="8"/>
      <c r="E68" s="8">
        <v>3221</v>
      </c>
      <c r="F68" s="21" t="s">
        <v>111</v>
      </c>
      <c r="G68" s="49">
        <v>2380.21</v>
      </c>
      <c r="H68" s="49"/>
      <c r="I68" s="49"/>
      <c r="J68" s="50">
        <v>2643.48</v>
      </c>
      <c r="K68" s="68">
        <f t="shared" si="27"/>
        <v>111.06078875393348</v>
      </c>
      <c r="L68" s="68" t="e">
        <f t="shared" si="28"/>
        <v>#DIV/0!</v>
      </c>
    </row>
    <row r="69" spans="2:12">
      <c r="B69" s="8"/>
      <c r="C69" s="15"/>
      <c r="D69" s="8"/>
      <c r="E69" s="8">
        <v>3222</v>
      </c>
      <c r="F69" s="21" t="s">
        <v>112</v>
      </c>
      <c r="G69" s="49">
        <v>6395.66</v>
      </c>
      <c r="H69" s="49"/>
      <c r="I69" s="49"/>
      <c r="J69" s="50">
        <v>1648.48</v>
      </c>
      <c r="K69" s="68">
        <f t="shared" si="27"/>
        <v>25.774978657402052</v>
      </c>
      <c r="L69" s="68" t="e">
        <f t="shared" si="28"/>
        <v>#DIV/0!</v>
      </c>
    </row>
    <row r="70" spans="2:12">
      <c r="B70" s="8"/>
      <c r="C70" s="15"/>
      <c r="D70" s="8"/>
      <c r="E70" s="8">
        <v>3223</v>
      </c>
      <c r="F70" s="21" t="s">
        <v>113</v>
      </c>
      <c r="G70" s="49">
        <v>50.57</v>
      </c>
      <c r="H70" s="49"/>
      <c r="I70" s="49"/>
      <c r="J70" s="50">
        <v>0</v>
      </c>
      <c r="K70" s="68">
        <f t="shared" si="27"/>
        <v>0</v>
      </c>
      <c r="L70" s="68" t="e">
        <f t="shared" si="28"/>
        <v>#DIV/0!</v>
      </c>
    </row>
    <row r="71" spans="2:12" ht="25.5">
      <c r="B71" s="8"/>
      <c r="C71" s="15"/>
      <c r="D71" s="8"/>
      <c r="E71" s="8">
        <v>3224</v>
      </c>
      <c r="F71" s="21" t="s">
        <v>114</v>
      </c>
      <c r="G71" s="49">
        <v>2341.58</v>
      </c>
      <c r="H71" s="49"/>
      <c r="I71" s="49"/>
      <c r="J71" s="50">
        <v>3818.33</v>
      </c>
      <c r="K71" s="68">
        <f t="shared" si="27"/>
        <v>163.06639106927801</v>
      </c>
      <c r="L71" s="68" t="e">
        <f t="shared" si="28"/>
        <v>#DIV/0!</v>
      </c>
    </row>
    <row r="72" spans="2:12">
      <c r="B72" s="8"/>
      <c r="C72" s="15"/>
      <c r="D72" s="9"/>
      <c r="E72" s="9">
        <v>3225</v>
      </c>
      <c r="F72" s="9" t="s">
        <v>115</v>
      </c>
      <c r="G72" s="49">
        <v>7311.95</v>
      </c>
      <c r="H72" s="49"/>
      <c r="I72" s="49"/>
      <c r="J72" s="50">
        <v>1806.89</v>
      </c>
      <c r="K72" s="68">
        <f t="shared" si="27"/>
        <v>24.711465477745335</v>
      </c>
      <c r="L72" s="68" t="e">
        <f t="shared" si="28"/>
        <v>#DIV/0!</v>
      </c>
    </row>
    <row r="73" spans="2:12">
      <c r="B73" s="8"/>
      <c r="C73" s="8"/>
      <c r="D73" s="9"/>
      <c r="E73" s="9">
        <v>3227</v>
      </c>
      <c r="F73" s="9" t="s">
        <v>117</v>
      </c>
      <c r="G73" s="49">
        <v>69.150000000000006</v>
      </c>
      <c r="H73" s="49"/>
      <c r="I73" s="49"/>
      <c r="J73" s="50">
        <v>85.4</v>
      </c>
      <c r="K73" s="68">
        <f t="shared" si="27"/>
        <v>123.49963846710051</v>
      </c>
      <c r="L73" s="68" t="e">
        <f t="shared" si="28"/>
        <v>#DIV/0!</v>
      </c>
    </row>
    <row r="74" spans="2:12">
      <c r="B74" s="8"/>
      <c r="C74" s="8"/>
      <c r="D74" s="9">
        <v>323</v>
      </c>
      <c r="E74" s="9"/>
      <c r="F74" s="9" t="s">
        <v>147</v>
      </c>
      <c r="G74" s="49">
        <f>SUM(G75:G83)</f>
        <v>5927.55</v>
      </c>
      <c r="H74" s="49">
        <f t="shared" ref="H74:J74" si="34">SUM(H75:H83)</f>
        <v>0</v>
      </c>
      <c r="I74" s="49">
        <f t="shared" si="34"/>
        <v>0</v>
      </c>
      <c r="J74" s="49">
        <f t="shared" si="34"/>
        <v>12685.49</v>
      </c>
      <c r="K74" s="68">
        <f t="shared" si="27"/>
        <v>214.00899191065449</v>
      </c>
      <c r="L74" s="68" t="e">
        <f t="shared" si="28"/>
        <v>#DIV/0!</v>
      </c>
    </row>
    <row r="75" spans="2:12">
      <c r="B75" s="8"/>
      <c r="C75" s="8"/>
      <c r="D75" s="9"/>
      <c r="E75" s="9">
        <v>3231</v>
      </c>
      <c r="F75" s="9" t="s">
        <v>118</v>
      </c>
      <c r="G75" s="49">
        <v>551.5</v>
      </c>
      <c r="H75" s="49"/>
      <c r="I75" s="49"/>
      <c r="J75" s="50">
        <v>1169</v>
      </c>
      <c r="K75" s="68">
        <f t="shared" si="27"/>
        <v>211.96736174070719</v>
      </c>
      <c r="L75" s="68" t="e">
        <f t="shared" si="28"/>
        <v>#DIV/0!</v>
      </c>
    </row>
    <row r="76" spans="2:12">
      <c r="B76" s="8"/>
      <c r="C76" s="8"/>
      <c r="D76" s="9"/>
      <c r="E76" s="9">
        <v>3232</v>
      </c>
      <c r="F76" s="9" t="s">
        <v>119</v>
      </c>
      <c r="G76" s="49">
        <v>673.06</v>
      </c>
      <c r="H76" s="49"/>
      <c r="I76" s="49"/>
      <c r="J76" s="50">
        <v>2451.08</v>
      </c>
      <c r="K76" s="68">
        <f t="shared" si="27"/>
        <v>364.16961340742284</v>
      </c>
      <c r="L76" s="68" t="e">
        <f t="shared" si="28"/>
        <v>#DIV/0!</v>
      </c>
    </row>
    <row r="77" spans="2:12">
      <c r="B77" s="8"/>
      <c r="C77" s="8"/>
      <c r="D77" s="9"/>
      <c r="E77" s="9">
        <v>3233</v>
      </c>
      <c r="F77" s="9" t="s">
        <v>120</v>
      </c>
      <c r="G77" s="49">
        <v>134.05000000000001</v>
      </c>
      <c r="H77" s="49"/>
      <c r="I77" s="49"/>
      <c r="J77" s="50">
        <v>0</v>
      </c>
      <c r="K77" s="68">
        <f t="shared" si="27"/>
        <v>0</v>
      </c>
      <c r="L77" s="68" t="e">
        <f t="shared" si="28"/>
        <v>#DIV/0!</v>
      </c>
    </row>
    <row r="78" spans="2:12">
      <c r="B78" s="8"/>
      <c r="C78" s="8"/>
      <c r="D78" s="9"/>
      <c r="E78" s="9">
        <v>3234</v>
      </c>
      <c r="F78" s="9" t="s">
        <v>121</v>
      </c>
      <c r="G78" s="49">
        <v>2617.0700000000002</v>
      </c>
      <c r="H78" s="49"/>
      <c r="I78" s="49"/>
      <c r="J78" s="50">
        <v>2726.26</v>
      </c>
      <c r="K78" s="68">
        <f t="shared" si="27"/>
        <v>104.1722231350327</v>
      </c>
      <c r="L78" s="68" t="e">
        <f t="shared" si="28"/>
        <v>#DIV/0!</v>
      </c>
    </row>
    <row r="79" spans="2:12">
      <c r="B79" s="8"/>
      <c r="C79" s="8"/>
      <c r="D79" s="9"/>
      <c r="E79" s="9">
        <v>3235</v>
      </c>
      <c r="F79" s="9" t="s">
        <v>122</v>
      </c>
      <c r="G79" s="49">
        <v>0</v>
      </c>
      <c r="H79" s="49"/>
      <c r="I79" s="49"/>
      <c r="J79" s="50">
        <v>0</v>
      </c>
      <c r="K79" s="68" t="e">
        <f t="shared" si="27"/>
        <v>#DIV/0!</v>
      </c>
      <c r="L79" s="68" t="e">
        <f t="shared" si="28"/>
        <v>#DIV/0!</v>
      </c>
    </row>
    <row r="80" spans="2:12">
      <c r="B80" s="8"/>
      <c r="C80" s="8"/>
      <c r="D80" s="9"/>
      <c r="E80" s="9">
        <v>3236</v>
      </c>
      <c r="F80" s="9" t="s">
        <v>123</v>
      </c>
      <c r="G80" s="49">
        <v>202.4</v>
      </c>
      <c r="H80" s="49"/>
      <c r="I80" s="49"/>
      <c r="J80" s="50">
        <v>2439.7399999999998</v>
      </c>
      <c r="K80" s="68">
        <f t="shared" si="27"/>
        <v>1205.4051383399208</v>
      </c>
      <c r="L80" s="68" t="e">
        <f t="shared" si="28"/>
        <v>#DIV/0!</v>
      </c>
    </row>
    <row r="81" spans="2:12">
      <c r="B81" s="8"/>
      <c r="C81" s="8"/>
      <c r="D81" s="9"/>
      <c r="E81" s="9">
        <v>3237</v>
      </c>
      <c r="F81" s="9" t="s">
        <v>124</v>
      </c>
      <c r="G81" s="49">
        <v>749.88</v>
      </c>
      <c r="H81" s="49"/>
      <c r="I81" s="49"/>
      <c r="J81" s="50">
        <v>749.65</v>
      </c>
      <c r="K81" s="68">
        <f t="shared" si="27"/>
        <v>99.969328425881471</v>
      </c>
      <c r="L81" s="68" t="e">
        <f t="shared" si="28"/>
        <v>#DIV/0!</v>
      </c>
    </row>
    <row r="82" spans="2:12">
      <c r="B82" s="8"/>
      <c r="C82" s="8"/>
      <c r="D82" s="9"/>
      <c r="E82" s="9">
        <v>3238</v>
      </c>
      <c r="F82" s="9" t="s">
        <v>125</v>
      </c>
      <c r="G82" s="49">
        <v>822.62</v>
      </c>
      <c r="H82" s="49"/>
      <c r="I82" s="49"/>
      <c r="J82" s="50">
        <v>1988.33</v>
      </c>
      <c r="K82" s="68">
        <f t="shared" si="27"/>
        <v>241.70698499914906</v>
      </c>
      <c r="L82" s="68" t="e">
        <f t="shared" si="28"/>
        <v>#DIV/0!</v>
      </c>
    </row>
    <row r="83" spans="2:12">
      <c r="B83" s="8"/>
      <c r="C83" s="8"/>
      <c r="D83" s="9"/>
      <c r="E83" s="9">
        <v>3239</v>
      </c>
      <c r="F83" s="9" t="s">
        <v>126</v>
      </c>
      <c r="G83" s="49">
        <v>176.97</v>
      </c>
      <c r="H83" s="49"/>
      <c r="I83" s="49"/>
      <c r="J83" s="50">
        <v>1161.43</v>
      </c>
      <c r="K83" s="68">
        <f t="shared" si="27"/>
        <v>656.28637622195856</v>
      </c>
      <c r="L83" s="68" t="e">
        <f t="shared" si="28"/>
        <v>#DIV/0!</v>
      </c>
    </row>
    <row r="84" spans="2:12">
      <c r="B84" s="8"/>
      <c r="C84" s="8"/>
      <c r="D84" s="9">
        <v>324</v>
      </c>
      <c r="E84" s="9"/>
      <c r="F84" s="9" t="s">
        <v>149</v>
      </c>
      <c r="G84" s="49">
        <v>19.91</v>
      </c>
      <c r="H84" s="49"/>
      <c r="I84" s="49"/>
      <c r="J84" s="50">
        <v>19.920000000000002</v>
      </c>
      <c r="K84" s="68">
        <f t="shared" si="27"/>
        <v>100.05022601707685</v>
      </c>
      <c r="L84" s="68" t="e">
        <f t="shared" si="28"/>
        <v>#DIV/0!</v>
      </c>
    </row>
    <row r="85" spans="2:12">
      <c r="B85" s="8"/>
      <c r="C85" s="8"/>
      <c r="D85" s="9">
        <v>329</v>
      </c>
      <c r="E85" s="9"/>
      <c r="F85" s="9" t="s">
        <v>130</v>
      </c>
      <c r="G85" s="49">
        <f>SUM(G86:G91)</f>
        <v>8785.69</v>
      </c>
      <c r="H85" s="49">
        <f>SUM(H86:H91)</f>
        <v>0</v>
      </c>
      <c r="I85" s="49">
        <f>SUM(I86:I91)</f>
        <v>0</v>
      </c>
      <c r="J85" s="49">
        <f>SUM(J86:J91)</f>
        <v>1779.1000000000001</v>
      </c>
      <c r="K85" s="68">
        <f t="shared" si="27"/>
        <v>20.249974674726744</v>
      </c>
      <c r="L85" s="68" t="e">
        <f t="shared" si="28"/>
        <v>#DIV/0!</v>
      </c>
    </row>
    <row r="86" spans="2:12">
      <c r="B86" s="8"/>
      <c r="C86" s="8"/>
      <c r="D86" s="9"/>
      <c r="E86" s="9">
        <v>3292</v>
      </c>
      <c r="F86" s="9" t="s">
        <v>127</v>
      </c>
      <c r="G86" s="49">
        <v>285.39999999999998</v>
      </c>
      <c r="H86" s="49"/>
      <c r="I86" s="49"/>
      <c r="J86" s="50">
        <v>286.61</v>
      </c>
      <c r="K86" s="68">
        <f t="shared" si="27"/>
        <v>100.42396636299931</v>
      </c>
      <c r="L86" s="68" t="e">
        <f t="shared" si="28"/>
        <v>#DIV/0!</v>
      </c>
    </row>
    <row r="87" spans="2:12">
      <c r="B87" s="8"/>
      <c r="C87" s="8"/>
      <c r="D87" s="9"/>
      <c r="E87" s="9">
        <v>3293</v>
      </c>
      <c r="F87" s="9" t="s">
        <v>128</v>
      </c>
      <c r="G87" s="49">
        <v>3259.88</v>
      </c>
      <c r="H87" s="49"/>
      <c r="I87" s="49"/>
      <c r="J87" s="50">
        <v>0</v>
      </c>
      <c r="K87" s="68">
        <f t="shared" si="27"/>
        <v>0</v>
      </c>
      <c r="L87" s="68" t="e">
        <f t="shared" si="28"/>
        <v>#DIV/0!</v>
      </c>
    </row>
    <row r="88" spans="2:12">
      <c r="B88" s="8"/>
      <c r="C88" s="8"/>
      <c r="D88" s="9"/>
      <c r="E88" s="9">
        <v>3294</v>
      </c>
      <c r="F88" s="9" t="s">
        <v>162</v>
      </c>
      <c r="G88" s="49">
        <v>204.39</v>
      </c>
      <c r="H88" s="49"/>
      <c r="I88" s="49"/>
      <c r="J88" s="49">
        <v>126.09</v>
      </c>
      <c r="K88" s="68">
        <f t="shared" si="27"/>
        <v>61.69088507265522</v>
      </c>
      <c r="L88" s="68" t="e">
        <f t="shared" si="28"/>
        <v>#DIV/0!</v>
      </c>
    </row>
    <row r="89" spans="2:12">
      <c r="B89" s="8"/>
      <c r="C89" s="8"/>
      <c r="D89" s="9"/>
      <c r="E89" s="9">
        <v>3295</v>
      </c>
      <c r="F89" s="9" t="s">
        <v>129</v>
      </c>
      <c r="G89" s="49">
        <v>469.51</v>
      </c>
      <c r="H89" s="49"/>
      <c r="I89" s="49"/>
      <c r="J89" s="50">
        <v>0</v>
      </c>
      <c r="K89" s="68">
        <f t="shared" si="27"/>
        <v>0</v>
      </c>
      <c r="L89" s="68" t="e">
        <f t="shared" si="28"/>
        <v>#DIV/0!</v>
      </c>
    </row>
    <row r="90" spans="2:12">
      <c r="B90" s="8"/>
      <c r="C90" s="8"/>
      <c r="D90" s="9"/>
      <c r="E90" s="9">
        <v>3296</v>
      </c>
      <c r="F90" s="9" t="s">
        <v>163</v>
      </c>
      <c r="G90" s="49">
        <v>3214.38</v>
      </c>
      <c r="H90" s="49"/>
      <c r="I90" s="49"/>
      <c r="J90" s="50">
        <v>684.35</v>
      </c>
      <c r="K90" s="68">
        <f t="shared" si="27"/>
        <v>21.290264374467238</v>
      </c>
      <c r="L90" s="68" t="e">
        <f t="shared" si="28"/>
        <v>#DIV/0!</v>
      </c>
    </row>
    <row r="91" spans="2:12">
      <c r="B91" s="8"/>
      <c r="C91" s="8"/>
      <c r="D91" s="9"/>
      <c r="E91" s="9">
        <v>3299</v>
      </c>
      <c r="F91" s="9" t="s">
        <v>130</v>
      </c>
      <c r="G91" s="49">
        <v>1352.13</v>
      </c>
      <c r="H91" s="49"/>
      <c r="I91" s="49"/>
      <c r="J91" s="50">
        <v>682.05</v>
      </c>
      <c r="K91" s="68">
        <f t="shared" si="27"/>
        <v>50.442634953739649</v>
      </c>
      <c r="L91" s="68" t="e">
        <f t="shared" si="28"/>
        <v>#DIV/0!</v>
      </c>
    </row>
    <row r="92" spans="2:12">
      <c r="B92" s="8"/>
      <c r="C92" s="8">
        <v>34</v>
      </c>
      <c r="D92" s="9"/>
      <c r="E92" s="9"/>
      <c r="F92" s="9" t="s">
        <v>134</v>
      </c>
      <c r="G92" s="49">
        <f>G93</f>
        <v>2686.5</v>
      </c>
      <c r="H92" s="49">
        <v>663</v>
      </c>
      <c r="I92" s="49">
        <v>843.84</v>
      </c>
      <c r="J92" s="49">
        <f t="shared" ref="J92" si="35">J93</f>
        <v>843.83999999999992</v>
      </c>
      <c r="K92" s="68">
        <f t="shared" si="27"/>
        <v>31.410385259631489</v>
      </c>
      <c r="L92" s="68">
        <f t="shared" si="28"/>
        <v>99.999999999999986</v>
      </c>
    </row>
    <row r="93" spans="2:12">
      <c r="B93" s="8"/>
      <c r="C93" s="8"/>
      <c r="D93" s="9">
        <v>343</v>
      </c>
      <c r="E93" s="9"/>
      <c r="F93" s="9" t="s">
        <v>131</v>
      </c>
      <c r="G93" s="49">
        <f>SUM(G94:G97)</f>
        <v>2686.5</v>
      </c>
      <c r="H93" s="49">
        <f t="shared" ref="H93:J93" si="36">SUM(H94:H97)</f>
        <v>0</v>
      </c>
      <c r="I93" s="49">
        <f t="shared" si="36"/>
        <v>0</v>
      </c>
      <c r="J93" s="49">
        <f t="shared" si="36"/>
        <v>843.83999999999992</v>
      </c>
      <c r="K93" s="68">
        <f t="shared" si="27"/>
        <v>31.410385259631489</v>
      </c>
      <c r="L93" s="68" t="e">
        <f t="shared" si="28"/>
        <v>#DIV/0!</v>
      </c>
    </row>
    <row r="94" spans="2:12">
      <c r="B94" s="8"/>
      <c r="C94" s="8"/>
      <c r="D94" s="9"/>
      <c r="E94" s="9">
        <v>3431</v>
      </c>
      <c r="F94" s="9" t="s">
        <v>133</v>
      </c>
      <c r="G94" s="49">
        <v>343.34</v>
      </c>
      <c r="H94" s="49"/>
      <c r="I94" s="49"/>
      <c r="J94" s="50">
        <v>322.04000000000002</v>
      </c>
      <c r="K94" s="68">
        <f t="shared" si="27"/>
        <v>93.796236966272517</v>
      </c>
      <c r="L94" s="68" t="e">
        <f t="shared" si="28"/>
        <v>#DIV/0!</v>
      </c>
    </row>
    <row r="95" spans="2:12" ht="25.5">
      <c r="B95" s="8"/>
      <c r="C95" s="8"/>
      <c r="D95" s="9"/>
      <c r="E95" s="9">
        <v>3432</v>
      </c>
      <c r="F95" s="12" t="s">
        <v>132</v>
      </c>
      <c r="G95" s="49">
        <v>0</v>
      </c>
      <c r="H95" s="49"/>
      <c r="I95" s="49"/>
      <c r="J95" s="50">
        <v>0</v>
      </c>
      <c r="K95" s="68" t="e">
        <f t="shared" si="27"/>
        <v>#DIV/0!</v>
      </c>
      <c r="L95" s="68" t="e">
        <f t="shared" si="28"/>
        <v>#DIV/0!</v>
      </c>
    </row>
    <row r="96" spans="2:12">
      <c r="B96" s="8"/>
      <c r="C96" s="8"/>
      <c r="D96" s="9"/>
      <c r="E96" s="9">
        <v>3433</v>
      </c>
      <c r="F96" s="12" t="s">
        <v>148</v>
      </c>
      <c r="G96" s="49">
        <v>2343.16</v>
      </c>
      <c r="H96" s="49"/>
      <c r="I96" s="49"/>
      <c r="J96" s="50">
        <v>521.79999999999995</v>
      </c>
      <c r="K96" s="68">
        <f t="shared" si="27"/>
        <v>22.269072534526025</v>
      </c>
      <c r="L96" s="68" t="e">
        <f t="shared" si="28"/>
        <v>#DIV/0!</v>
      </c>
    </row>
    <row r="97" spans="2:12">
      <c r="B97" s="8"/>
      <c r="C97" s="8"/>
      <c r="D97" s="9"/>
      <c r="E97" s="9">
        <v>3434</v>
      </c>
      <c r="F97" s="9" t="s">
        <v>135</v>
      </c>
      <c r="G97" s="49">
        <v>0</v>
      </c>
      <c r="H97" s="49"/>
      <c r="I97" s="49"/>
      <c r="J97" s="50"/>
      <c r="K97" s="68" t="e">
        <f t="shared" si="27"/>
        <v>#DIV/0!</v>
      </c>
      <c r="L97" s="68" t="e">
        <f t="shared" si="28"/>
        <v>#DIV/0!</v>
      </c>
    </row>
    <row r="98" spans="2:12" ht="25.5">
      <c r="B98" s="8"/>
      <c r="C98" s="8">
        <v>37</v>
      </c>
      <c r="D98" s="9"/>
      <c r="E98" s="9"/>
      <c r="F98" s="12" t="s">
        <v>136</v>
      </c>
      <c r="G98" s="49">
        <f>G99</f>
        <v>0</v>
      </c>
      <c r="H98" s="49"/>
      <c r="I98" s="49"/>
      <c r="J98" s="49">
        <f t="shared" ref="J98" si="37">J99</f>
        <v>0</v>
      </c>
      <c r="K98" s="68" t="e">
        <f t="shared" si="27"/>
        <v>#DIV/0!</v>
      </c>
      <c r="L98" s="68" t="e">
        <f t="shared" si="28"/>
        <v>#DIV/0!</v>
      </c>
    </row>
    <row r="99" spans="2:12" ht="25.5">
      <c r="B99" s="8"/>
      <c r="C99" s="8"/>
      <c r="D99" s="9">
        <v>372</v>
      </c>
      <c r="E99" s="9"/>
      <c r="F99" s="12" t="s">
        <v>137</v>
      </c>
      <c r="G99" s="49">
        <f>G100</f>
        <v>0</v>
      </c>
      <c r="H99" s="49">
        <f t="shared" ref="H99:J99" si="38">H100</f>
        <v>0</v>
      </c>
      <c r="I99" s="49">
        <f t="shared" si="38"/>
        <v>0</v>
      </c>
      <c r="J99" s="49">
        <f t="shared" si="38"/>
        <v>0</v>
      </c>
      <c r="K99" s="68" t="e">
        <f t="shared" si="27"/>
        <v>#DIV/0!</v>
      </c>
      <c r="L99" s="68" t="e">
        <f t="shared" si="28"/>
        <v>#DIV/0!</v>
      </c>
    </row>
    <row r="100" spans="2:12">
      <c r="B100" s="8"/>
      <c r="C100" s="8"/>
      <c r="D100" s="9"/>
      <c r="E100" s="9">
        <v>3722</v>
      </c>
      <c r="F100" s="12" t="s">
        <v>138</v>
      </c>
      <c r="G100" s="49">
        <v>0</v>
      </c>
      <c r="H100" s="49"/>
      <c r="I100" s="49"/>
      <c r="J100" s="50"/>
      <c r="K100" s="68" t="e">
        <f t="shared" si="27"/>
        <v>#DIV/0!</v>
      </c>
      <c r="L100" s="68" t="e">
        <f t="shared" si="28"/>
        <v>#DIV/0!</v>
      </c>
    </row>
    <row r="101" spans="2:12">
      <c r="B101" s="8"/>
      <c r="C101" s="8">
        <v>38</v>
      </c>
      <c r="D101" s="9"/>
      <c r="E101" s="9"/>
      <c r="F101" s="12" t="s">
        <v>139</v>
      </c>
      <c r="G101" s="49">
        <f>G102</f>
        <v>0</v>
      </c>
      <c r="H101" s="49">
        <f t="shared" ref="H101:J102" si="39">H102</f>
        <v>0</v>
      </c>
      <c r="I101" s="49">
        <v>75.63</v>
      </c>
      <c r="J101" s="49">
        <f t="shared" si="39"/>
        <v>75.63</v>
      </c>
      <c r="K101" s="68" t="e">
        <f t="shared" si="27"/>
        <v>#DIV/0!</v>
      </c>
      <c r="L101" s="68">
        <f t="shared" si="28"/>
        <v>100</v>
      </c>
    </row>
    <row r="102" spans="2:12">
      <c r="B102" s="8"/>
      <c r="C102" s="8"/>
      <c r="D102" s="9">
        <v>381</v>
      </c>
      <c r="E102" s="9"/>
      <c r="F102" s="12" t="s">
        <v>140</v>
      </c>
      <c r="G102" s="49">
        <f>G103</f>
        <v>0</v>
      </c>
      <c r="H102" s="49"/>
      <c r="I102" s="49"/>
      <c r="J102" s="49">
        <f t="shared" si="39"/>
        <v>75.63</v>
      </c>
      <c r="K102" s="68" t="e">
        <f t="shared" si="27"/>
        <v>#DIV/0!</v>
      </c>
      <c r="L102" s="68" t="e">
        <f t="shared" si="28"/>
        <v>#DIV/0!</v>
      </c>
    </row>
    <row r="103" spans="2:12">
      <c r="B103" s="8"/>
      <c r="C103" s="8"/>
      <c r="D103" s="9"/>
      <c r="E103" s="9">
        <v>3812</v>
      </c>
      <c r="F103" s="12" t="s">
        <v>141</v>
      </c>
      <c r="G103" s="49">
        <v>0</v>
      </c>
      <c r="H103" s="49"/>
      <c r="I103" s="49"/>
      <c r="J103" s="50">
        <v>75.63</v>
      </c>
      <c r="K103" s="68" t="e">
        <f t="shared" si="27"/>
        <v>#DIV/0!</v>
      </c>
      <c r="L103" s="68" t="e">
        <f t="shared" si="28"/>
        <v>#DIV/0!</v>
      </c>
    </row>
    <row r="104" spans="2:12">
      <c r="B104" s="10">
        <v>4</v>
      </c>
      <c r="C104" s="10"/>
      <c r="D104" s="10"/>
      <c r="E104" s="10"/>
      <c r="F104" s="13" t="s">
        <v>6</v>
      </c>
      <c r="G104" s="74">
        <f>SUM(G105+G108)</f>
        <v>10777.789999999999</v>
      </c>
      <c r="H104" s="74">
        <f t="shared" ref="H104:J104" si="40">SUM(H105+H108)</f>
        <v>14816</v>
      </c>
      <c r="I104" s="74">
        <f t="shared" si="40"/>
        <v>6265.38</v>
      </c>
      <c r="J104" s="74">
        <f t="shared" si="40"/>
        <v>6265.38</v>
      </c>
      <c r="K104" s="68">
        <f t="shared" si="27"/>
        <v>58.132325829321232</v>
      </c>
      <c r="L104" s="68">
        <f t="shared" si="28"/>
        <v>100</v>
      </c>
    </row>
    <row r="105" spans="2:12" ht="18.75" customHeight="1">
      <c r="B105" s="10"/>
      <c r="C105" s="10">
        <v>41</v>
      </c>
      <c r="D105" s="10"/>
      <c r="E105" s="10"/>
      <c r="F105" s="14" t="s">
        <v>166</v>
      </c>
      <c r="G105" s="49">
        <f>G106</f>
        <v>0</v>
      </c>
      <c r="H105" s="49">
        <v>0</v>
      </c>
      <c r="I105" s="49">
        <v>0</v>
      </c>
      <c r="J105" s="49">
        <f t="shared" ref="J105" si="41">J106</f>
        <v>0</v>
      </c>
      <c r="K105" s="68" t="e">
        <f t="shared" si="27"/>
        <v>#DIV/0!</v>
      </c>
      <c r="L105" s="68" t="e">
        <f t="shared" si="28"/>
        <v>#DIV/0!</v>
      </c>
    </row>
    <row r="106" spans="2:12">
      <c r="B106" s="10"/>
      <c r="C106" s="10"/>
      <c r="D106" s="97">
        <v>412</v>
      </c>
      <c r="E106" s="97"/>
      <c r="F106" s="14" t="s">
        <v>164</v>
      </c>
      <c r="G106" s="49">
        <f>G107</f>
        <v>0</v>
      </c>
      <c r="H106" s="49">
        <v>0</v>
      </c>
      <c r="I106" s="49">
        <v>0</v>
      </c>
      <c r="J106" s="49">
        <v>0</v>
      </c>
      <c r="K106" s="68" t="e">
        <f t="shared" si="27"/>
        <v>#DIV/0!</v>
      </c>
      <c r="L106" s="68" t="e">
        <f t="shared" si="28"/>
        <v>#DIV/0!</v>
      </c>
    </row>
    <row r="107" spans="2:12">
      <c r="B107" s="10"/>
      <c r="C107" s="10"/>
      <c r="D107" s="97"/>
      <c r="E107" s="97">
        <v>4123</v>
      </c>
      <c r="F107" s="14" t="s">
        <v>165</v>
      </c>
      <c r="G107" s="74">
        <v>0</v>
      </c>
      <c r="H107" s="74"/>
      <c r="I107" s="74"/>
      <c r="J107" s="74">
        <v>0</v>
      </c>
      <c r="K107" s="68" t="e">
        <f t="shared" si="27"/>
        <v>#DIV/0!</v>
      </c>
      <c r="L107" s="68" t="e">
        <f t="shared" si="28"/>
        <v>#DIV/0!</v>
      </c>
    </row>
    <row r="108" spans="2:12">
      <c r="B108" s="11"/>
      <c r="C108" s="11">
        <v>42</v>
      </c>
      <c r="D108" s="11"/>
      <c r="E108" s="11"/>
      <c r="F108" s="72" t="s">
        <v>142</v>
      </c>
      <c r="G108" s="49">
        <f>SUM(G109+G115)</f>
        <v>10777.789999999999</v>
      </c>
      <c r="H108" s="49">
        <v>14816</v>
      </c>
      <c r="I108" s="49">
        <v>6265.38</v>
      </c>
      <c r="J108" s="49">
        <f t="shared" ref="J108" si="42">SUM(J109+J115)</f>
        <v>6265.38</v>
      </c>
      <c r="K108" s="68">
        <f t="shared" si="27"/>
        <v>58.132325829321232</v>
      </c>
      <c r="L108" s="68">
        <f t="shared" si="28"/>
        <v>100</v>
      </c>
    </row>
    <row r="109" spans="2:12">
      <c r="B109" s="11"/>
      <c r="C109" s="11"/>
      <c r="D109" s="8">
        <v>422</v>
      </c>
      <c r="E109" s="8"/>
      <c r="F109" s="8" t="s">
        <v>143</v>
      </c>
      <c r="G109" s="49">
        <f>SUM(G110:G114)</f>
        <v>10264.49</v>
      </c>
      <c r="H109" s="49">
        <f t="shared" ref="H109:J109" si="43">SUM(H110:H114)</f>
        <v>0</v>
      </c>
      <c r="I109" s="49">
        <f t="shared" si="43"/>
        <v>0</v>
      </c>
      <c r="J109" s="49">
        <f t="shared" si="43"/>
        <v>5882.62</v>
      </c>
      <c r="K109" s="68">
        <f t="shared" si="27"/>
        <v>57.310397301765605</v>
      </c>
      <c r="L109" s="68" t="e">
        <f t="shared" si="28"/>
        <v>#DIV/0!</v>
      </c>
    </row>
    <row r="110" spans="2:12">
      <c r="B110" s="11"/>
      <c r="C110" s="11"/>
      <c r="D110" s="8"/>
      <c r="E110" s="8">
        <v>4221</v>
      </c>
      <c r="F110" s="8" t="s">
        <v>102</v>
      </c>
      <c r="G110" s="49">
        <v>7825.31</v>
      </c>
      <c r="H110" s="49"/>
      <c r="I110" s="73"/>
      <c r="J110" s="50">
        <v>3210.8</v>
      </c>
      <c r="K110" s="68">
        <f t="shared" si="27"/>
        <v>41.030962351651247</v>
      </c>
      <c r="L110" s="68" t="e">
        <f t="shared" si="28"/>
        <v>#DIV/0!</v>
      </c>
    </row>
    <row r="111" spans="2:12">
      <c r="B111" s="11"/>
      <c r="C111" s="11"/>
      <c r="D111" s="8"/>
      <c r="E111" s="8">
        <v>4222</v>
      </c>
      <c r="F111" s="8" t="s">
        <v>239</v>
      </c>
      <c r="G111" s="49"/>
      <c r="H111" s="49"/>
      <c r="I111" s="73"/>
      <c r="J111" s="50">
        <v>549</v>
      </c>
      <c r="K111" s="68"/>
      <c r="L111" s="68" t="e">
        <f t="shared" si="28"/>
        <v>#DIV/0!</v>
      </c>
    </row>
    <row r="112" spans="2:12">
      <c r="B112" s="11"/>
      <c r="C112" s="11"/>
      <c r="D112" s="8"/>
      <c r="E112" s="8">
        <v>4223</v>
      </c>
      <c r="F112" s="8" t="s">
        <v>167</v>
      </c>
      <c r="G112" s="49">
        <v>2439.1799999999998</v>
      </c>
      <c r="H112" s="49"/>
      <c r="I112" s="73"/>
      <c r="J112" s="50">
        <v>1015.58</v>
      </c>
      <c r="K112" s="68">
        <f t="shared" si="27"/>
        <v>41.636123615313345</v>
      </c>
      <c r="L112" s="68" t="e">
        <f t="shared" si="28"/>
        <v>#DIV/0!</v>
      </c>
    </row>
    <row r="113" spans="2:12">
      <c r="B113" s="11"/>
      <c r="C113" s="11"/>
      <c r="D113" s="8"/>
      <c r="E113" s="8">
        <v>4225</v>
      </c>
      <c r="F113" s="8" t="s">
        <v>168</v>
      </c>
      <c r="G113" s="49">
        <v>0</v>
      </c>
      <c r="H113" s="49"/>
      <c r="I113" s="73"/>
      <c r="J113" s="50">
        <v>1107.24</v>
      </c>
      <c r="K113" s="68" t="e">
        <f t="shared" si="27"/>
        <v>#DIV/0!</v>
      </c>
      <c r="L113" s="68" t="e">
        <f t="shared" si="28"/>
        <v>#DIV/0!</v>
      </c>
    </row>
    <row r="114" spans="2:12">
      <c r="B114" s="11"/>
      <c r="C114" s="11"/>
      <c r="D114" s="8"/>
      <c r="E114" s="8">
        <v>4227</v>
      </c>
      <c r="F114" s="8" t="s">
        <v>144</v>
      </c>
      <c r="G114" s="49">
        <v>0</v>
      </c>
      <c r="H114" s="49"/>
      <c r="I114" s="73"/>
      <c r="J114" s="50">
        <v>0</v>
      </c>
      <c r="K114" s="68" t="e">
        <f t="shared" si="27"/>
        <v>#DIV/0!</v>
      </c>
      <c r="L114" s="68" t="e">
        <f t="shared" si="28"/>
        <v>#DIV/0!</v>
      </c>
    </row>
    <row r="115" spans="2:12">
      <c r="B115" s="11"/>
      <c r="C115" s="11"/>
      <c r="D115" s="8">
        <v>424</v>
      </c>
      <c r="E115" s="8"/>
      <c r="F115" s="8" t="s">
        <v>145</v>
      </c>
      <c r="G115" s="49">
        <f>G116</f>
        <v>513.29999999999995</v>
      </c>
      <c r="H115" s="49">
        <f t="shared" ref="H115:J115" si="44">H116</f>
        <v>0</v>
      </c>
      <c r="I115" s="49">
        <f t="shared" si="44"/>
        <v>0</v>
      </c>
      <c r="J115" s="49">
        <f t="shared" si="44"/>
        <v>382.76</v>
      </c>
      <c r="K115" s="68">
        <f t="shared" si="27"/>
        <v>74.568478472628101</v>
      </c>
      <c r="L115" s="68" t="e">
        <f t="shared" si="28"/>
        <v>#DIV/0!</v>
      </c>
    </row>
    <row r="116" spans="2:12">
      <c r="B116" s="11"/>
      <c r="C116" s="11"/>
      <c r="D116" s="8"/>
      <c r="E116" s="8">
        <v>4241</v>
      </c>
      <c r="F116" s="8" t="s">
        <v>146</v>
      </c>
      <c r="G116" s="49">
        <v>513.29999999999995</v>
      </c>
      <c r="H116" s="49">
        <v>0</v>
      </c>
      <c r="I116" s="73">
        <v>0</v>
      </c>
      <c r="J116" s="50">
        <v>382.76</v>
      </c>
      <c r="K116" s="68">
        <f t="shared" si="27"/>
        <v>74.568478472628101</v>
      </c>
      <c r="L116" s="50"/>
    </row>
    <row r="119" spans="2:12" ht="1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</row>
    <row r="120" spans="2:12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</row>
    <row r="121" spans="2:12" ht="4.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</row>
  </sheetData>
  <protectedRanges>
    <protectedRange algorithmName="SHA-512" hashValue="R8frfBQ/MhInQYm+jLEgMwgPwCkrGPIUaxyIFLRSCn/+fIsUU6bmJDax/r7gTh2PEAEvgODYwg0rRRjqSM/oww==" saltValue="tbZzHO5lCNHCDH5y3XGZag==" spinCount="100000" sqref="F14" name="Range1_1"/>
    <protectedRange algorithmName="SHA-512" hashValue="R8frfBQ/MhInQYm+jLEgMwgPwCkrGPIUaxyIFLRSCn/+fIsUU6bmJDax/r7gTh2PEAEvgODYwg0rRRjqSM/oww==" saltValue="tbZzHO5lCNHCDH5y3XGZag==" spinCount="100000" sqref="F15" name="Range1_4"/>
    <protectedRange algorithmName="SHA-512" hashValue="R8frfBQ/MhInQYm+jLEgMwgPwCkrGPIUaxyIFLRSCn/+fIsUU6bmJDax/r7gTh2PEAEvgODYwg0rRRjqSM/oww==" saltValue="tbZzHO5lCNHCDH5y3XGZag==" spinCount="100000" sqref="F16" name="Range1_5"/>
    <protectedRange algorithmName="SHA-512" hashValue="R8frfBQ/MhInQYm+jLEgMwgPwCkrGPIUaxyIFLRSCn/+fIsUU6bmJDax/r7gTh2PEAEvgODYwg0rRRjqSM/oww==" saltValue="tbZzHO5lCNHCDH5y3XGZag==" spinCount="100000" sqref="E17:F18" name="Range1_9"/>
    <protectedRange algorithmName="SHA-512" hashValue="R8frfBQ/MhInQYm+jLEgMwgPwCkrGPIUaxyIFLRSCn/+fIsUU6bmJDax/r7gTh2PEAEvgODYwg0rRRjqSM/oww==" saltValue="tbZzHO5lCNHCDH5y3XGZag==" spinCount="100000" sqref="F19" name="Range1_11"/>
    <protectedRange algorithmName="SHA-512" hashValue="R8frfBQ/MhInQYm+jLEgMwgPwCkrGPIUaxyIFLRSCn/+fIsUU6bmJDax/r7gTh2PEAEvgODYwg0rRRjqSM/oww==" saltValue="tbZzHO5lCNHCDH5y3XGZag==" spinCount="100000" sqref="F20" name="Range1_12"/>
    <protectedRange algorithmName="SHA-512" hashValue="R8frfBQ/MhInQYm+jLEgMwgPwCkrGPIUaxyIFLRSCn/+fIsUU6bmJDax/r7gTh2PEAEvgODYwg0rRRjqSM/oww==" saltValue="tbZzHO5lCNHCDH5y3XGZag==" spinCount="100000" sqref="F21" name="Range1_13"/>
    <protectedRange algorithmName="SHA-512" hashValue="R8frfBQ/MhInQYm+jLEgMwgPwCkrGPIUaxyIFLRSCn/+fIsUU6bmJDax/r7gTh2PEAEvgODYwg0rRRjqSM/oww==" saltValue="tbZzHO5lCNHCDH5y3XGZag==" spinCount="100000" sqref="F22" name="Range1_14"/>
    <protectedRange algorithmName="SHA-512" hashValue="R8frfBQ/MhInQYm+jLEgMwgPwCkrGPIUaxyIFLRSCn/+fIsUU6bmJDax/r7gTh2PEAEvgODYwg0rRRjqSM/oww==" saltValue="tbZzHO5lCNHCDH5y3XGZag==" spinCount="100000" sqref="F23" name="Range1_15"/>
    <protectedRange algorithmName="SHA-512" hashValue="R8frfBQ/MhInQYm+jLEgMwgPwCkrGPIUaxyIFLRSCn/+fIsUU6bmJDax/r7gTh2PEAEvgODYwg0rRRjqSM/oww==" saltValue="tbZzHO5lCNHCDH5y3XGZag==" spinCount="100000" sqref="F24" name="Range1_16"/>
    <protectedRange algorithmName="SHA-512" hashValue="R8frfBQ/MhInQYm+jLEgMwgPwCkrGPIUaxyIFLRSCn/+fIsUU6bmJDax/r7gTh2PEAEvgODYwg0rRRjqSM/oww==" saltValue="tbZzHO5lCNHCDH5y3XGZag==" spinCount="100000" sqref="F25" name="Range1_17"/>
    <protectedRange algorithmName="SHA-512" hashValue="R8frfBQ/MhInQYm+jLEgMwgPwCkrGPIUaxyIFLRSCn/+fIsUU6bmJDax/r7gTh2PEAEvgODYwg0rRRjqSM/oww==" saltValue="tbZzHO5lCNHCDH5y3XGZag==" spinCount="100000" sqref="F26" name="Range1_18"/>
    <protectedRange algorithmName="SHA-512" hashValue="R8frfBQ/MhInQYm+jLEgMwgPwCkrGPIUaxyIFLRSCn/+fIsUU6bmJDax/r7gTh2PEAEvgODYwg0rRRjqSM/oww==" saltValue="tbZzHO5lCNHCDH5y3XGZag==" spinCount="100000" sqref="F27" name="Range1_19"/>
    <protectedRange algorithmName="SHA-512" hashValue="R8frfBQ/MhInQYm+jLEgMwgPwCkrGPIUaxyIFLRSCn/+fIsUU6bmJDax/r7gTh2PEAEvgODYwg0rRRjqSM/oww==" saltValue="tbZzHO5lCNHCDH5y3XGZag==" spinCount="100000" sqref="F28" name="Range1_20"/>
    <protectedRange algorithmName="SHA-512" hashValue="R8frfBQ/MhInQYm+jLEgMwgPwCkrGPIUaxyIFLRSCn/+fIsUU6bmJDax/r7gTh2PEAEvgODYwg0rRRjqSM/oww==" saltValue="tbZzHO5lCNHCDH5y3XGZag==" spinCount="100000" sqref="F29:F32" name="Range1_21"/>
    <protectedRange algorithmName="SHA-512" hashValue="R8frfBQ/MhInQYm+jLEgMwgPwCkrGPIUaxyIFLRSCn/+fIsUU6bmJDax/r7gTh2PEAEvgODYwg0rRRjqSM/oww==" saltValue="tbZzHO5lCNHCDH5y3XGZag==" spinCount="100000" sqref="F33:F35" name="Range1_22"/>
    <protectedRange algorithmName="SHA-512" hashValue="R8frfBQ/MhInQYm+jLEgMwgPwCkrGPIUaxyIFLRSCn/+fIsUU6bmJDax/r7gTh2PEAEvgODYwg0rRRjqSM/oww==" saltValue="tbZzHO5lCNHCDH5y3XGZag==" spinCount="100000" sqref="F36:F38 F41" name="Range1_23"/>
    <protectedRange algorithmName="SHA-512" hashValue="R8frfBQ/MhInQYm+jLEgMwgPwCkrGPIUaxyIFLRSCn/+fIsUU6bmJDax/r7gTh2PEAEvgODYwg0rRRjqSM/oww==" saltValue="tbZzHO5lCNHCDH5y3XGZag==" spinCount="100000" sqref="F39" name="Range1_24"/>
    <protectedRange algorithmName="SHA-512" hashValue="R8frfBQ/MhInQYm+jLEgMwgPwCkrGPIUaxyIFLRSCn/+fIsUU6bmJDax/r7gTh2PEAEvgODYwg0rRRjqSM/oww==" saltValue="tbZzHO5lCNHCDH5y3XGZag==" spinCount="100000" sqref="F40" name="Range1_26"/>
    <protectedRange algorithmName="SHA-512" hashValue="R8frfBQ/MhInQYm+jLEgMwgPwCkrGPIUaxyIFLRSCn/+fIsUU6bmJDax/r7gTh2PEAEvgODYwg0rRRjqSM/oww==" saltValue="tbZzHO5lCNHCDH5y3XGZag==" spinCount="100000" sqref="F44" name="Range1_28"/>
    <protectedRange algorithmName="SHA-512" hashValue="R8frfBQ/MhInQYm+jLEgMwgPwCkrGPIUaxyIFLRSCn/+fIsUU6bmJDax/r7gTh2PEAEvgODYwg0rRRjqSM/oww==" saltValue="tbZzHO5lCNHCDH5y3XGZag==" spinCount="100000" sqref="F45" name="Range1_29"/>
    <protectedRange algorithmName="SHA-512" hashValue="R8frfBQ/MhInQYm+jLEgMwgPwCkrGPIUaxyIFLRSCn/+fIsUU6bmJDax/r7gTh2PEAEvgODYwg0rRRjqSM/oww==" saltValue="tbZzHO5lCNHCDH5y3XGZag==" spinCount="100000" sqref="J38" name="Range1_33"/>
    <protectedRange algorithmName="SHA-512" hashValue="R8frfBQ/MhInQYm+jLEgMwgPwCkrGPIUaxyIFLRSCn/+fIsUU6bmJDax/r7gTh2PEAEvgODYwg0rRRjqSM/oww==" saltValue="tbZzHO5lCNHCDH5y3XGZag==" spinCount="100000" sqref="G20" name="Range1_34"/>
    <protectedRange algorithmName="SHA-512" hashValue="R8frfBQ/MhInQYm+jLEgMwgPwCkrGPIUaxyIFLRSCn/+fIsUU6bmJDax/r7gTh2PEAEvgODYwg0rRRjqSM/oww==" saltValue="tbZzHO5lCNHCDH5y3XGZag==" spinCount="100000" sqref="J20" name="Range1_35"/>
    <protectedRange algorithmName="SHA-512" hashValue="R8frfBQ/MhInQYm+jLEgMwgPwCkrGPIUaxyIFLRSCn/+fIsUU6bmJDax/r7gTh2PEAEvgODYwg0rRRjqSM/oww==" saltValue="tbZzHO5lCNHCDH5y3XGZag==" spinCount="100000" sqref="G17:G18" name="Range1_36"/>
    <protectedRange algorithmName="SHA-512" hashValue="R8frfBQ/MhInQYm+jLEgMwgPwCkrGPIUaxyIFLRSCn/+fIsUU6bmJDax/r7gTh2PEAEvgODYwg0rRRjqSM/oww==" saltValue="tbZzHO5lCNHCDH5y3XGZag==" spinCount="100000" sqref="J17:J18" name="Range1_38"/>
  </protectedRanges>
  <mergeCells count="7">
    <mergeCell ref="B2:L2"/>
    <mergeCell ref="B4:L4"/>
    <mergeCell ref="B6:L6"/>
    <mergeCell ref="B49:F49"/>
    <mergeCell ref="B9:F9"/>
    <mergeCell ref="B48:F48"/>
    <mergeCell ref="B8:F8"/>
  </mergeCells>
  <conditionalFormatting sqref="G17:G18">
    <cfRule type="cellIs" dxfId="4" priority="2" operator="lessThan">
      <formula>-0.001</formula>
    </cfRule>
  </conditionalFormatting>
  <conditionalFormatting sqref="G20">
    <cfRule type="cellIs" dxfId="3" priority="4" operator="lessThan">
      <formula>-0.001</formula>
    </cfRule>
  </conditionalFormatting>
  <conditionalFormatting sqref="J17:J18">
    <cfRule type="cellIs" dxfId="2" priority="1" operator="lessThan">
      <formula>0</formula>
    </cfRule>
  </conditionalFormatting>
  <conditionalFormatting sqref="J20">
    <cfRule type="cellIs" dxfId="1" priority="3" operator="lessThan">
      <formula>0</formula>
    </cfRule>
  </conditionalFormatting>
  <conditionalFormatting sqref="J38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58"/>
  <sheetViews>
    <sheetView view="pageLayout" zoomScale="50" zoomScaleNormal="100" zoomScalePageLayoutView="50" workbookViewId="0">
      <selection activeCell="K41" sqref="K41"/>
    </sheetView>
  </sheetViews>
  <sheetFormatPr defaultColWidth="9.140625" defaultRowHeight="15"/>
  <cols>
    <col min="1" max="1" width="9.140625" style="108"/>
    <col min="2" max="2" width="39.85546875" style="108" customWidth="1"/>
    <col min="3" max="3" width="22.28515625" style="108" customWidth="1"/>
    <col min="4" max="4" width="22" style="108" customWidth="1"/>
    <col min="5" max="5" width="13" style="108" customWidth="1"/>
    <col min="6" max="6" width="24.140625" style="108" customWidth="1"/>
    <col min="7" max="7" width="15.7109375" style="108" customWidth="1"/>
    <col min="8" max="8" width="18.140625" style="108" customWidth="1"/>
    <col min="9" max="16384" width="9.140625" style="108"/>
  </cols>
  <sheetData>
    <row r="1" spans="2:8" ht="18">
      <c r="B1" s="106"/>
      <c r="C1" s="106"/>
      <c r="D1" s="106"/>
      <c r="E1" s="106"/>
      <c r="F1" s="107"/>
      <c r="G1" s="107"/>
      <c r="H1" s="107"/>
    </row>
    <row r="2" spans="2:8" ht="15.75" customHeight="1">
      <c r="B2" s="192" t="s">
        <v>45</v>
      </c>
      <c r="C2" s="192"/>
      <c r="D2" s="192"/>
      <c r="E2" s="192"/>
      <c r="F2" s="192"/>
      <c r="G2" s="192"/>
      <c r="H2" s="192"/>
    </row>
    <row r="3" spans="2:8" ht="18">
      <c r="B3" s="106"/>
      <c r="C3" s="106"/>
      <c r="D3" s="106"/>
      <c r="E3" s="106"/>
      <c r="F3" s="107"/>
      <c r="G3" s="107"/>
      <c r="H3" s="107"/>
    </row>
    <row r="4" spans="2:8" ht="38.25">
      <c r="B4" s="109" t="s">
        <v>7</v>
      </c>
      <c r="C4" s="109" t="s">
        <v>238</v>
      </c>
      <c r="D4" s="156" t="s">
        <v>233</v>
      </c>
      <c r="E4" s="156" t="s">
        <v>234</v>
      </c>
      <c r="F4" s="156" t="s">
        <v>236</v>
      </c>
      <c r="G4" s="109" t="s">
        <v>30</v>
      </c>
      <c r="H4" s="109" t="s">
        <v>55</v>
      </c>
    </row>
    <row r="5" spans="2:8">
      <c r="B5" s="109">
        <v>1</v>
      </c>
      <c r="C5" s="110">
        <v>2</v>
      </c>
      <c r="D5" s="110">
        <v>3</v>
      </c>
      <c r="E5" s="110">
        <v>4</v>
      </c>
      <c r="F5" s="110">
        <v>5</v>
      </c>
      <c r="G5" s="110" t="s">
        <v>42</v>
      </c>
      <c r="H5" s="110" t="s">
        <v>43</v>
      </c>
    </row>
    <row r="6" spans="2:8">
      <c r="B6" s="93" t="s">
        <v>51</v>
      </c>
      <c r="C6" s="111">
        <f>SUM(C7+C9+C13+C16+C18+C20+C11)</f>
        <v>646972.58000000007</v>
      </c>
      <c r="D6" s="111">
        <f>SUM(D7+D9+D13+D16+D18+D20+D11)</f>
        <v>658388</v>
      </c>
      <c r="E6" s="111">
        <f>SUM(E7+E9+E13+E16+E18+E20+E11)</f>
        <v>705838.8600000001</v>
      </c>
      <c r="F6" s="111">
        <f>SUM(F7+F9+F13+F16+F18+F20+F11)</f>
        <v>705838.8600000001</v>
      </c>
      <c r="G6" s="112">
        <f>SUM(F6/C6*100)</f>
        <v>109.09872872819433</v>
      </c>
      <c r="H6" s="112">
        <f>SUM(F6/E6*100)</f>
        <v>100</v>
      </c>
    </row>
    <row r="7" spans="2:8">
      <c r="B7" s="7" t="s">
        <v>18</v>
      </c>
      <c r="C7" s="113">
        <f>C8</f>
        <v>46488.67</v>
      </c>
      <c r="D7" s="113">
        <f>D8</f>
        <v>51098</v>
      </c>
      <c r="E7" s="113">
        <f>E8</f>
        <v>42985.46</v>
      </c>
      <c r="F7" s="113">
        <f>F8</f>
        <v>42985.46</v>
      </c>
      <c r="G7" s="112">
        <f t="shared" ref="G7:G17" si="0">SUM(F7/C7*100)</f>
        <v>92.464378955130357</v>
      </c>
      <c r="H7" s="112">
        <f t="shared" ref="H7:H53" si="1">SUM(F7/E7*100)</f>
        <v>100</v>
      </c>
    </row>
    <row r="8" spans="2:8">
      <c r="B8" s="18" t="s">
        <v>169</v>
      </c>
      <c r="C8" s="114">
        <v>46488.67</v>
      </c>
      <c r="D8" s="114">
        <v>51098</v>
      </c>
      <c r="E8" s="114">
        <v>42985.46</v>
      </c>
      <c r="F8" s="115">
        <v>42985.46</v>
      </c>
      <c r="G8" s="112">
        <f t="shared" si="0"/>
        <v>92.464378955130357</v>
      </c>
      <c r="H8" s="112">
        <f t="shared" si="1"/>
        <v>100</v>
      </c>
    </row>
    <row r="9" spans="2:8">
      <c r="B9" s="7" t="s">
        <v>24</v>
      </c>
      <c r="C9" s="113">
        <f>C10</f>
        <v>1334.7</v>
      </c>
      <c r="D9" s="113">
        <f>D10</f>
        <v>3983</v>
      </c>
      <c r="E9" s="113">
        <f>E10</f>
        <v>2396.56</v>
      </c>
      <c r="F9" s="113">
        <f>F10</f>
        <v>2396.56</v>
      </c>
      <c r="G9" s="112">
        <f t="shared" si="0"/>
        <v>179.55795309807448</v>
      </c>
      <c r="H9" s="112">
        <f t="shared" si="1"/>
        <v>100</v>
      </c>
    </row>
    <row r="10" spans="2:8">
      <c r="B10" s="20" t="s">
        <v>170</v>
      </c>
      <c r="C10" s="114">
        <v>1334.7</v>
      </c>
      <c r="D10" s="114">
        <v>3983</v>
      </c>
      <c r="E10" s="116">
        <v>2396.56</v>
      </c>
      <c r="F10" s="115">
        <v>2396.56</v>
      </c>
      <c r="G10" s="112">
        <f t="shared" si="0"/>
        <v>179.55795309807448</v>
      </c>
      <c r="H10" s="112">
        <f t="shared" si="1"/>
        <v>100</v>
      </c>
    </row>
    <row r="11" spans="2:8">
      <c r="B11" s="90" t="s">
        <v>171</v>
      </c>
      <c r="C11" s="113">
        <f>C12</f>
        <v>1486.89</v>
      </c>
      <c r="D11" s="113">
        <f>D12</f>
        <v>1327</v>
      </c>
      <c r="E11" s="113">
        <f>E12</f>
        <v>804.8</v>
      </c>
      <c r="F11" s="113">
        <f>F12</f>
        <v>804.8</v>
      </c>
      <c r="G11" s="112"/>
      <c r="H11" s="112">
        <f t="shared" si="1"/>
        <v>100</v>
      </c>
    </row>
    <row r="12" spans="2:8">
      <c r="B12" s="92" t="s">
        <v>172</v>
      </c>
      <c r="C12" s="114">
        <v>1486.89</v>
      </c>
      <c r="D12" s="114">
        <v>1327</v>
      </c>
      <c r="E12" s="116">
        <v>804.8</v>
      </c>
      <c r="F12" s="115">
        <v>804.8</v>
      </c>
      <c r="G12" s="112"/>
      <c r="H12" s="112">
        <f t="shared" si="1"/>
        <v>100</v>
      </c>
    </row>
    <row r="13" spans="2:8">
      <c r="B13" s="7" t="s">
        <v>157</v>
      </c>
      <c r="C13" s="113">
        <f>C14+C15</f>
        <v>595524.69000000006</v>
      </c>
      <c r="D13" s="113">
        <f>D14+D15</f>
        <v>601316</v>
      </c>
      <c r="E13" s="113">
        <f>E14+E15</f>
        <v>659652.04</v>
      </c>
      <c r="F13" s="113">
        <f>F14+F15</f>
        <v>659652.04</v>
      </c>
      <c r="G13" s="112">
        <f t="shared" si="0"/>
        <v>110.76821013080078</v>
      </c>
      <c r="H13" s="112">
        <f t="shared" si="1"/>
        <v>100</v>
      </c>
    </row>
    <row r="14" spans="2:8">
      <c r="B14" s="20" t="s">
        <v>173</v>
      </c>
      <c r="C14" s="114">
        <v>590836.17000000004</v>
      </c>
      <c r="D14" s="114">
        <v>599989</v>
      </c>
      <c r="E14" s="116">
        <v>659652.04</v>
      </c>
      <c r="F14" s="115">
        <v>659652.04</v>
      </c>
      <c r="G14" s="112">
        <f t="shared" si="0"/>
        <v>111.64719993361274</v>
      </c>
      <c r="H14" s="112">
        <f t="shared" si="1"/>
        <v>100</v>
      </c>
    </row>
    <row r="15" spans="2:8">
      <c r="B15" s="20" t="s">
        <v>174</v>
      </c>
      <c r="C15" s="114">
        <v>4688.5200000000004</v>
      </c>
      <c r="D15" s="114">
        <v>1327</v>
      </c>
      <c r="E15" s="116">
        <v>0</v>
      </c>
      <c r="F15" s="115">
        <v>0</v>
      </c>
      <c r="G15" s="112"/>
      <c r="H15" s="112" t="e">
        <f t="shared" si="1"/>
        <v>#DIV/0!</v>
      </c>
    </row>
    <row r="16" spans="2:8">
      <c r="B16" s="13" t="s">
        <v>158</v>
      </c>
      <c r="C16" s="113">
        <f>C17</f>
        <v>2137.63</v>
      </c>
      <c r="D16" s="113">
        <f>D17</f>
        <v>664</v>
      </c>
      <c r="E16" s="113">
        <f>E17</f>
        <v>0</v>
      </c>
      <c r="F16" s="113">
        <f>F17</f>
        <v>0</v>
      </c>
      <c r="G16" s="112">
        <f t="shared" si="0"/>
        <v>0</v>
      </c>
      <c r="H16" s="112" t="e">
        <f t="shared" si="1"/>
        <v>#DIV/0!</v>
      </c>
    </row>
    <row r="17" spans="2:8">
      <c r="B17" s="91" t="s">
        <v>175</v>
      </c>
      <c r="C17" s="114">
        <v>2137.63</v>
      </c>
      <c r="D17" s="114">
        <v>664</v>
      </c>
      <c r="E17" s="116">
        <v>0</v>
      </c>
      <c r="F17" s="115">
        <v>0</v>
      </c>
      <c r="G17" s="112">
        <f t="shared" si="0"/>
        <v>0</v>
      </c>
      <c r="H17" s="112" t="e">
        <f t="shared" si="1"/>
        <v>#DIV/0!</v>
      </c>
    </row>
    <row r="18" spans="2:8">
      <c r="B18" s="90" t="s">
        <v>159</v>
      </c>
      <c r="C18" s="113">
        <f>C19</f>
        <v>0</v>
      </c>
      <c r="D18" s="113">
        <f>D19</f>
        <v>0</v>
      </c>
      <c r="E18" s="113">
        <f>E19</f>
        <v>0</v>
      </c>
      <c r="F18" s="113">
        <f>F19</f>
        <v>0</v>
      </c>
      <c r="G18" s="112"/>
      <c r="H18" s="112"/>
    </row>
    <row r="19" spans="2:8">
      <c r="B19" s="92" t="s">
        <v>176</v>
      </c>
      <c r="C19" s="114">
        <v>0</v>
      </c>
      <c r="D19" s="114">
        <v>0</v>
      </c>
      <c r="E19" s="116">
        <v>0</v>
      </c>
      <c r="F19" s="115">
        <v>0</v>
      </c>
      <c r="G19" s="112"/>
      <c r="H19" s="112"/>
    </row>
    <row r="20" spans="2:8" ht="16.5" customHeight="1">
      <c r="B20" s="90"/>
      <c r="C20" s="114"/>
      <c r="D20" s="114"/>
      <c r="E20" s="116"/>
      <c r="F20" s="115"/>
      <c r="G20" s="112"/>
      <c r="H20" s="112"/>
    </row>
    <row r="21" spans="2:8">
      <c r="B21" s="20"/>
      <c r="C21" s="114"/>
      <c r="D21" s="114"/>
      <c r="E21" s="116"/>
      <c r="F21" s="115"/>
      <c r="G21" s="112"/>
      <c r="H21" s="112"/>
    </row>
    <row r="22" spans="2:8" ht="15.75" customHeight="1">
      <c r="B22" s="93" t="s">
        <v>52</v>
      </c>
      <c r="C22" s="117">
        <f>SUM(C23+C30+C36+C39+C46+C50+C52)</f>
        <v>656487.55999999994</v>
      </c>
      <c r="D22" s="117">
        <f>SUM(D23+D30+D36+D39+D46+D50+D52)</f>
        <v>670599</v>
      </c>
      <c r="E22" s="117">
        <f t="shared" ref="E22:F22" si="2">SUM(E23+E30+E36+E39+E46+E50+E52)</f>
        <v>710871.88000000012</v>
      </c>
      <c r="F22" s="117">
        <f t="shared" si="2"/>
        <v>710871.88000000012</v>
      </c>
      <c r="G22" s="112">
        <f t="shared" ref="G22:G51" si="3">SUM(F22/C22*100)</f>
        <v>108.28413565064359</v>
      </c>
      <c r="H22" s="112">
        <f t="shared" si="1"/>
        <v>100</v>
      </c>
    </row>
    <row r="23" spans="2:8" ht="15.75" customHeight="1">
      <c r="B23" s="7" t="s">
        <v>18</v>
      </c>
      <c r="C23" s="113">
        <f>SUM(C24:C29)</f>
        <v>47943.839999999997</v>
      </c>
      <c r="D23" s="113">
        <f>SUM(D24:D29)</f>
        <v>51098</v>
      </c>
      <c r="E23" s="113">
        <f>SUM(E24:E29)</f>
        <v>45778.05</v>
      </c>
      <c r="F23" s="113">
        <f>SUM(F24:F29)</f>
        <v>45778.05</v>
      </c>
      <c r="G23" s="112">
        <f t="shared" si="3"/>
        <v>95.482652203077606</v>
      </c>
      <c r="H23" s="112">
        <f t="shared" si="1"/>
        <v>100</v>
      </c>
    </row>
    <row r="24" spans="2:8" ht="15.75" customHeight="1">
      <c r="B24" s="18" t="s">
        <v>177</v>
      </c>
      <c r="C24" s="114"/>
      <c r="D24" s="114">
        <v>0</v>
      </c>
      <c r="E24" s="114">
        <v>250</v>
      </c>
      <c r="F24" s="114">
        <v>250</v>
      </c>
      <c r="G24" s="112" t="e">
        <f t="shared" si="3"/>
        <v>#DIV/0!</v>
      </c>
      <c r="H24" s="112"/>
    </row>
    <row r="25" spans="2:8" ht="15.75" customHeight="1">
      <c r="B25" s="18" t="s">
        <v>178</v>
      </c>
      <c r="C25" s="114">
        <v>45161.33</v>
      </c>
      <c r="D25" s="114">
        <v>48709</v>
      </c>
      <c r="E25" s="114">
        <v>44247.42</v>
      </c>
      <c r="F25" s="114">
        <v>44247.42</v>
      </c>
      <c r="G25" s="112">
        <f t="shared" si="3"/>
        <v>97.976343920783549</v>
      </c>
      <c r="H25" s="112">
        <f t="shared" si="1"/>
        <v>100</v>
      </c>
    </row>
    <row r="26" spans="2:8">
      <c r="B26" s="18" t="s">
        <v>179</v>
      </c>
      <c r="C26" s="114">
        <v>343.34</v>
      </c>
      <c r="D26" s="114">
        <v>398</v>
      </c>
      <c r="E26" s="114">
        <v>265.05</v>
      </c>
      <c r="F26" s="114">
        <v>265.05</v>
      </c>
      <c r="G26" s="112">
        <f t="shared" si="3"/>
        <v>77.197530145045732</v>
      </c>
      <c r="H26" s="112">
        <f t="shared" si="1"/>
        <v>100</v>
      </c>
    </row>
    <row r="27" spans="2:8" ht="25.5">
      <c r="B27" s="18" t="s">
        <v>180</v>
      </c>
      <c r="C27" s="114"/>
      <c r="D27" s="114">
        <v>0</v>
      </c>
      <c r="E27" s="114">
        <v>0</v>
      </c>
      <c r="F27" s="114">
        <v>0</v>
      </c>
      <c r="G27" s="112"/>
      <c r="H27" s="112"/>
    </row>
    <row r="28" spans="2:8">
      <c r="B28" s="18" t="s">
        <v>181</v>
      </c>
      <c r="C28" s="114">
        <v>0</v>
      </c>
      <c r="D28" s="114">
        <v>0</v>
      </c>
      <c r="E28" s="114">
        <v>0</v>
      </c>
      <c r="F28" s="114">
        <v>0</v>
      </c>
      <c r="G28" s="112"/>
      <c r="H28" s="112"/>
    </row>
    <row r="29" spans="2:8" ht="25.5">
      <c r="B29" s="18" t="s">
        <v>182</v>
      </c>
      <c r="C29" s="114">
        <v>2439.17</v>
      </c>
      <c r="D29" s="114">
        <v>1991</v>
      </c>
      <c r="E29" s="114">
        <v>1015.58</v>
      </c>
      <c r="F29" s="114">
        <v>1015.58</v>
      </c>
      <c r="G29" s="112"/>
      <c r="H29" s="112">
        <f t="shared" si="1"/>
        <v>100</v>
      </c>
    </row>
    <row r="30" spans="2:8">
      <c r="B30" s="90" t="s">
        <v>24</v>
      </c>
      <c r="C30" s="113">
        <f>SUM(C31:C35)</f>
        <v>7447.42</v>
      </c>
      <c r="D30" s="113">
        <f>SUM(D31:D35)</f>
        <v>18798</v>
      </c>
      <c r="E30" s="113">
        <f t="shared" ref="E30:F30" si="4">SUM(E31:E35)</f>
        <v>6024.77</v>
      </c>
      <c r="F30" s="113">
        <f t="shared" si="4"/>
        <v>6024.77</v>
      </c>
      <c r="G30" s="112">
        <f t="shared" si="3"/>
        <v>80.897411452556739</v>
      </c>
      <c r="H30" s="112">
        <f t="shared" si="1"/>
        <v>100</v>
      </c>
    </row>
    <row r="31" spans="2:8" ht="15.75" customHeight="1">
      <c r="B31" s="18" t="s">
        <v>183</v>
      </c>
      <c r="C31" s="114">
        <v>1327.23</v>
      </c>
      <c r="D31" s="114">
        <v>1327</v>
      </c>
      <c r="E31" s="114">
        <v>800</v>
      </c>
      <c r="F31" s="114">
        <v>800</v>
      </c>
      <c r="G31" s="112">
        <f t="shared" si="3"/>
        <v>60.275912991719593</v>
      </c>
      <c r="H31" s="112">
        <f t="shared" si="1"/>
        <v>100</v>
      </c>
    </row>
    <row r="32" spans="2:8" ht="15.75" customHeight="1">
      <c r="B32" s="18" t="s">
        <v>184</v>
      </c>
      <c r="C32" s="114">
        <v>3882.79</v>
      </c>
      <c r="D32" s="114">
        <v>5177</v>
      </c>
      <c r="E32" s="114">
        <v>1395.38</v>
      </c>
      <c r="F32" s="114">
        <v>1395.38</v>
      </c>
      <c r="G32" s="112">
        <f t="shared" si="3"/>
        <v>35.937560362522831</v>
      </c>
      <c r="H32" s="112">
        <f t="shared" si="1"/>
        <v>100</v>
      </c>
    </row>
    <row r="33" spans="2:8" ht="15.75" customHeight="1">
      <c r="B33" s="18" t="s">
        <v>185</v>
      </c>
      <c r="C33" s="114"/>
      <c r="D33" s="114">
        <v>0</v>
      </c>
      <c r="E33" s="114">
        <v>56.99</v>
      </c>
      <c r="F33" s="114">
        <v>56.99</v>
      </c>
      <c r="G33" s="112" t="e">
        <f t="shared" si="3"/>
        <v>#DIV/0!</v>
      </c>
      <c r="H33" s="112">
        <f t="shared" si="1"/>
        <v>100</v>
      </c>
    </row>
    <row r="34" spans="2:8" s="119" customFormat="1" ht="25.5">
      <c r="B34" s="18" t="s">
        <v>186</v>
      </c>
      <c r="C34" s="114">
        <v>2237.4</v>
      </c>
      <c r="D34" s="114">
        <v>12294</v>
      </c>
      <c r="E34" s="114">
        <v>3771.56</v>
      </c>
      <c r="F34" s="118">
        <v>3771.56</v>
      </c>
      <c r="G34" s="112">
        <f t="shared" si="3"/>
        <v>168.56887458657371</v>
      </c>
      <c r="H34" s="112">
        <f t="shared" si="1"/>
        <v>100</v>
      </c>
    </row>
    <row r="35" spans="2:8" s="119" customFormat="1">
      <c r="B35" s="18" t="s">
        <v>197</v>
      </c>
      <c r="C35" s="114"/>
      <c r="D35" s="114">
        <v>0</v>
      </c>
      <c r="E35" s="114">
        <v>0.84</v>
      </c>
      <c r="F35" s="118">
        <v>0.84</v>
      </c>
      <c r="G35" s="112"/>
      <c r="H35" s="112">
        <f t="shared" si="1"/>
        <v>100</v>
      </c>
    </row>
    <row r="36" spans="2:8" s="120" customFormat="1">
      <c r="B36" s="90" t="s">
        <v>171</v>
      </c>
      <c r="C36" s="113">
        <f>C37</f>
        <v>1447.08</v>
      </c>
      <c r="D36" s="113">
        <f>D37</f>
        <v>1327</v>
      </c>
      <c r="E36" s="113">
        <f t="shared" ref="E36:F36" si="5">E37</f>
        <v>594.09</v>
      </c>
      <c r="F36" s="113">
        <f t="shared" si="5"/>
        <v>594.09</v>
      </c>
      <c r="G36" s="112">
        <f t="shared" si="3"/>
        <v>41.054399203914095</v>
      </c>
      <c r="H36" s="112">
        <f t="shared" si="1"/>
        <v>100</v>
      </c>
    </row>
    <row r="37" spans="2:8">
      <c r="B37" s="72" t="s">
        <v>187</v>
      </c>
      <c r="C37" s="114">
        <v>1447.08</v>
      </c>
      <c r="D37" s="114">
        <v>1327</v>
      </c>
      <c r="E37" s="114">
        <v>594.09</v>
      </c>
      <c r="F37" s="114">
        <v>594.09</v>
      </c>
      <c r="G37" s="112">
        <f t="shared" si="3"/>
        <v>41.054399203914095</v>
      </c>
      <c r="H37" s="112">
        <f t="shared" si="1"/>
        <v>100</v>
      </c>
    </row>
    <row r="38" spans="2:8" ht="16.5" customHeight="1">
      <c r="B38" s="7" t="s">
        <v>157</v>
      </c>
      <c r="C38" s="113"/>
      <c r="D38" s="124"/>
      <c r="E38" s="124"/>
      <c r="F38" s="124"/>
      <c r="G38" s="112"/>
      <c r="H38" s="112"/>
    </row>
    <row r="39" spans="2:8">
      <c r="B39" s="20" t="s">
        <v>188</v>
      </c>
      <c r="C39" s="113">
        <f>SUM(C40:C45)</f>
        <v>590438</v>
      </c>
      <c r="D39" s="113">
        <f>SUM(D40:D45)</f>
        <v>597385</v>
      </c>
      <c r="E39" s="113">
        <f t="shared" ref="E39:F39" si="6">SUM(E40:E45)</f>
        <v>657320.21000000008</v>
      </c>
      <c r="F39" s="113">
        <f t="shared" si="6"/>
        <v>657320.21000000008</v>
      </c>
      <c r="G39" s="112">
        <f t="shared" si="3"/>
        <v>111.32755852434973</v>
      </c>
      <c r="H39" s="112">
        <f t="shared" si="1"/>
        <v>100</v>
      </c>
    </row>
    <row r="40" spans="2:8">
      <c r="B40" s="20" t="s">
        <v>189</v>
      </c>
      <c r="C40" s="114">
        <v>583655.44999999995</v>
      </c>
      <c r="D40" s="114">
        <v>595925</v>
      </c>
      <c r="E40" s="114">
        <v>655668.27</v>
      </c>
      <c r="F40" s="114">
        <v>655668.27</v>
      </c>
      <c r="G40" s="112">
        <f t="shared" si="3"/>
        <v>112.33824168008712</v>
      </c>
      <c r="H40" s="112">
        <f t="shared" si="1"/>
        <v>100</v>
      </c>
    </row>
    <row r="41" spans="2:8">
      <c r="B41" s="20" t="s">
        <v>190</v>
      </c>
      <c r="C41" s="114">
        <v>3926.1</v>
      </c>
      <c r="D41" s="114">
        <v>664</v>
      </c>
      <c r="E41" s="114">
        <v>684.35</v>
      </c>
      <c r="F41" s="114">
        <v>684.35</v>
      </c>
      <c r="G41" s="112">
        <f t="shared" si="3"/>
        <v>17.43078372940068</v>
      </c>
      <c r="H41" s="112">
        <f t="shared" si="1"/>
        <v>100</v>
      </c>
    </row>
    <row r="42" spans="2:8">
      <c r="B42" s="20" t="s">
        <v>191</v>
      </c>
      <c r="C42" s="114">
        <v>2343.15</v>
      </c>
      <c r="D42" s="114">
        <v>265</v>
      </c>
      <c r="E42" s="114">
        <v>521.79999999999995</v>
      </c>
      <c r="F42" s="114">
        <v>521.79999999999995</v>
      </c>
      <c r="G42" s="112">
        <f t="shared" si="3"/>
        <v>22.269167573565497</v>
      </c>
      <c r="H42" s="112">
        <f t="shared" si="1"/>
        <v>100</v>
      </c>
    </row>
    <row r="43" spans="2:8" ht="25.5">
      <c r="B43" s="20" t="s">
        <v>192</v>
      </c>
      <c r="C43" s="114">
        <v>0</v>
      </c>
      <c r="D43" s="114">
        <v>0</v>
      </c>
      <c r="E43" s="114">
        <v>0</v>
      </c>
      <c r="F43" s="114">
        <v>0</v>
      </c>
      <c r="G43" s="112"/>
      <c r="H43" s="112"/>
    </row>
    <row r="44" spans="2:8">
      <c r="B44" s="20" t="s">
        <v>193</v>
      </c>
      <c r="C44" s="114">
        <v>0</v>
      </c>
      <c r="D44" s="114">
        <v>0</v>
      </c>
      <c r="E44" s="114">
        <v>74.790000000000006</v>
      </c>
      <c r="F44" s="114">
        <v>74.790000000000006</v>
      </c>
      <c r="G44" s="112"/>
      <c r="H44" s="112"/>
    </row>
    <row r="45" spans="2:8" ht="25.5">
      <c r="B45" s="20" t="s">
        <v>194</v>
      </c>
      <c r="C45" s="114">
        <v>513.29999999999995</v>
      </c>
      <c r="D45" s="114">
        <v>531</v>
      </c>
      <c r="E45" s="114">
        <v>371</v>
      </c>
      <c r="F45" s="114">
        <v>371</v>
      </c>
      <c r="G45" s="112"/>
      <c r="H45" s="112">
        <f t="shared" si="1"/>
        <v>100</v>
      </c>
    </row>
    <row r="46" spans="2:8">
      <c r="B46" s="125" t="s">
        <v>195</v>
      </c>
      <c r="C46" s="113">
        <f>SUM(C47:C49)</f>
        <v>7446.0199999999995</v>
      </c>
      <c r="D46" s="113">
        <f>SUM(D47:D49)</f>
        <v>1327</v>
      </c>
      <c r="E46" s="113">
        <f t="shared" ref="E46:F46" si="7">SUM(E47:E49)</f>
        <v>1107.24</v>
      </c>
      <c r="F46" s="113">
        <f t="shared" si="7"/>
        <v>1107.24</v>
      </c>
      <c r="G46" s="112"/>
      <c r="H46" s="112">
        <f t="shared" si="1"/>
        <v>100</v>
      </c>
    </row>
    <row r="47" spans="2:8">
      <c r="B47" s="20" t="s">
        <v>189</v>
      </c>
      <c r="C47" s="113">
        <v>0</v>
      </c>
      <c r="D47" s="114">
        <v>0</v>
      </c>
      <c r="E47" s="114">
        <v>0</v>
      </c>
      <c r="F47" s="114">
        <v>0</v>
      </c>
      <c r="G47" s="112"/>
      <c r="H47" s="112" t="e">
        <f t="shared" si="1"/>
        <v>#DIV/0!</v>
      </c>
    </row>
    <row r="48" spans="2:8" ht="16.5" customHeight="1">
      <c r="B48" s="20" t="s">
        <v>190</v>
      </c>
      <c r="C48" s="113">
        <v>1858.12</v>
      </c>
      <c r="D48" s="114">
        <v>1327</v>
      </c>
      <c r="E48" s="114">
        <v>0</v>
      </c>
      <c r="F48" s="114">
        <v>0</v>
      </c>
      <c r="G48" s="112"/>
      <c r="H48" s="112" t="e">
        <f t="shared" si="1"/>
        <v>#DIV/0!</v>
      </c>
    </row>
    <row r="49" spans="2:11" ht="25.5">
      <c r="B49" s="20" t="s">
        <v>194</v>
      </c>
      <c r="C49" s="113">
        <v>5587.9</v>
      </c>
      <c r="D49" s="114">
        <v>0</v>
      </c>
      <c r="E49" s="114">
        <v>1107.24</v>
      </c>
      <c r="F49" s="114">
        <v>1107.24</v>
      </c>
      <c r="G49" s="112"/>
      <c r="H49" s="112"/>
    </row>
    <row r="50" spans="2:11">
      <c r="B50" s="7" t="s">
        <v>158</v>
      </c>
      <c r="C50" s="113">
        <f>C51</f>
        <v>1765.2</v>
      </c>
      <c r="D50" s="113">
        <f>D51</f>
        <v>664</v>
      </c>
      <c r="E50" s="113">
        <f>E51</f>
        <v>47.52</v>
      </c>
      <c r="F50" s="113">
        <f>F51</f>
        <v>47.52</v>
      </c>
      <c r="G50" s="112">
        <f t="shared" si="3"/>
        <v>2.6920462270564243</v>
      </c>
      <c r="H50" s="112">
        <f t="shared" si="1"/>
        <v>100</v>
      </c>
    </row>
    <row r="51" spans="2:11">
      <c r="B51" s="20" t="s">
        <v>198</v>
      </c>
      <c r="C51" s="114">
        <v>1765.2</v>
      </c>
      <c r="D51" s="114">
        <v>664</v>
      </c>
      <c r="E51" s="116">
        <v>47.52</v>
      </c>
      <c r="F51" s="115">
        <v>47.52</v>
      </c>
      <c r="G51" s="112">
        <f t="shared" si="3"/>
        <v>2.6920462270564243</v>
      </c>
      <c r="H51" s="112">
        <f t="shared" si="1"/>
        <v>100</v>
      </c>
    </row>
    <row r="52" spans="2:11">
      <c r="B52" s="90" t="s">
        <v>159</v>
      </c>
      <c r="C52" s="113">
        <f>C53</f>
        <v>0</v>
      </c>
      <c r="D52" s="113">
        <f>D53</f>
        <v>0</v>
      </c>
      <c r="E52" s="113">
        <f>E53</f>
        <v>0</v>
      </c>
      <c r="F52" s="113">
        <f>F53</f>
        <v>0</v>
      </c>
      <c r="G52" s="112"/>
      <c r="H52" s="112" t="e">
        <f t="shared" si="1"/>
        <v>#DIV/0!</v>
      </c>
    </row>
    <row r="53" spans="2:11">
      <c r="B53" s="17" t="s">
        <v>196</v>
      </c>
      <c r="C53" s="114">
        <v>0</v>
      </c>
      <c r="D53" s="114">
        <v>0</v>
      </c>
      <c r="E53" s="116">
        <v>0</v>
      </c>
      <c r="F53" s="115">
        <v>0</v>
      </c>
      <c r="G53" s="112"/>
      <c r="H53" s="112" t="e">
        <f t="shared" si="1"/>
        <v>#DIV/0!</v>
      </c>
    </row>
    <row r="55" spans="2:11" ht="15" customHeight="1">
      <c r="B55" s="121"/>
      <c r="C55" s="122"/>
      <c r="D55" s="122"/>
      <c r="E55" s="122"/>
      <c r="F55" s="122"/>
      <c r="G55" s="121"/>
      <c r="H55" s="121"/>
      <c r="I55" s="121"/>
      <c r="J55" s="121"/>
      <c r="K55" s="121"/>
    </row>
    <row r="56" spans="2:11">
      <c r="B56" s="121"/>
      <c r="C56" s="122"/>
      <c r="D56" s="122"/>
      <c r="E56" s="122"/>
      <c r="F56" s="122"/>
      <c r="G56" s="121"/>
      <c r="H56" s="121"/>
      <c r="I56" s="121"/>
      <c r="J56" s="121"/>
      <c r="K56" s="121"/>
    </row>
    <row r="57" spans="2:11">
      <c r="B57" s="121"/>
      <c r="C57" s="122"/>
      <c r="D57" s="122"/>
      <c r="E57" s="122"/>
      <c r="F57" s="122"/>
      <c r="G57" s="121"/>
      <c r="H57" s="121"/>
      <c r="I57" s="121"/>
      <c r="J57" s="121"/>
      <c r="K57" s="121"/>
    </row>
    <row r="58" spans="2:11">
      <c r="B58" s="121"/>
      <c r="C58" s="123"/>
      <c r="D58" s="123"/>
      <c r="E58" s="123"/>
      <c r="F58" s="123"/>
    </row>
  </sheetData>
  <mergeCells count="1">
    <mergeCell ref="B2:H2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3"/>
  <sheetViews>
    <sheetView view="pageLayout" zoomScale="50" zoomScaleNormal="70" zoomScalePageLayoutView="50" workbookViewId="0">
      <selection activeCell="E11" sqref="E11"/>
    </sheetView>
  </sheetViews>
  <sheetFormatPr defaultRowHeight="15"/>
  <cols>
    <col min="2" max="2" width="37.7109375" customWidth="1"/>
    <col min="3" max="6" width="25.28515625" customWidth="1"/>
    <col min="7" max="8" width="15.7109375" customWidth="1"/>
  </cols>
  <sheetData>
    <row r="1" spans="2:8" ht="18">
      <c r="B1" s="3"/>
      <c r="C1" s="3"/>
      <c r="D1" s="3"/>
      <c r="E1" s="3"/>
      <c r="F1" s="4"/>
      <c r="G1" s="4"/>
      <c r="H1" s="4"/>
    </row>
    <row r="2" spans="2:8" ht="15.75" customHeight="1">
      <c r="B2" s="185" t="s">
        <v>46</v>
      </c>
      <c r="C2" s="185"/>
      <c r="D2" s="185"/>
      <c r="E2" s="185"/>
      <c r="F2" s="185"/>
      <c r="G2" s="185"/>
      <c r="H2" s="185"/>
    </row>
    <row r="3" spans="2:8" ht="18">
      <c r="B3" s="3"/>
      <c r="C3" s="3"/>
      <c r="D3" s="3"/>
      <c r="E3" s="3"/>
      <c r="F3" s="4"/>
      <c r="G3" s="4"/>
      <c r="H3" s="4"/>
    </row>
    <row r="4" spans="2:8" ht="25.5">
      <c r="B4" s="28" t="s">
        <v>7</v>
      </c>
      <c r="C4" s="28" t="s">
        <v>240</v>
      </c>
      <c r="D4" s="156" t="s">
        <v>233</v>
      </c>
      <c r="E4" s="156" t="s">
        <v>234</v>
      </c>
      <c r="F4" s="156" t="s">
        <v>236</v>
      </c>
      <c r="G4" s="28" t="s">
        <v>30</v>
      </c>
      <c r="H4" s="28" t="s">
        <v>55</v>
      </c>
    </row>
    <row r="5" spans="2:8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42</v>
      </c>
      <c r="H5" s="30" t="s">
        <v>43</v>
      </c>
    </row>
    <row r="6" spans="2:8" ht="15.75" customHeight="1">
      <c r="B6" s="7" t="s">
        <v>52</v>
      </c>
      <c r="C6" s="74">
        <f>C7</f>
        <v>656487.56000000006</v>
      </c>
      <c r="D6" s="74">
        <f t="shared" ref="D6:F6" si="0">D7</f>
        <v>670599</v>
      </c>
      <c r="E6" s="74">
        <f t="shared" si="0"/>
        <v>710871.88</v>
      </c>
      <c r="F6" s="74">
        <f t="shared" si="0"/>
        <v>710871.88</v>
      </c>
      <c r="G6" s="75">
        <f>SUM(C6/C6*100)</f>
        <v>100</v>
      </c>
      <c r="H6" s="75">
        <f>SUM(F6/E6*100)</f>
        <v>100</v>
      </c>
    </row>
    <row r="7" spans="2:8" ht="15.75" customHeight="1">
      <c r="B7" s="7" t="s">
        <v>150</v>
      </c>
      <c r="C7" s="74">
        <f>C8</f>
        <v>656487.56000000006</v>
      </c>
      <c r="D7" s="74">
        <f t="shared" ref="D7:F7" si="1">D8</f>
        <v>670599</v>
      </c>
      <c r="E7" s="74">
        <f t="shared" si="1"/>
        <v>710871.88</v>
      </c>
      <c r="F7" s="74">
        <f t="shared" si="1"/>
        <v>710871.88</v>
      </c>
      <c r="G7" s="75"/>
      <c r="H7" s="75"/>
    </row>
    <row r="8" spans="2:8">
      <c r="B8" s="12" t="s">
        <v>151</v>
      </c>
      <c r="C8" s="160">
        <v>656487.56000000006</v>
      </c>
      <c r="D8" s="160">
        <v>670599</v>
      </c>
      <c r="E8" s="160">
        <v>710871.88</v>
      </c>
      <c r="F8" s="160">
        <v>710871.88</v>
      </c>
      <c r="G8" s="50"/>
      <c r="H8" s="50"/>
    </row>
    <row r="9" spans="2:8">
      <c r="B9" s="17" t="s">
        <v>152</v>
      </c>
      <c r="C9" s="160">
        <v>0</v>
      </c>
      <c r="D9" s="160">
        <v>0</v>
      </c>
      <c r="E9" s="160">
        <v>0</v>
      </c>
      <c r="F9" s="89">
        <v>0</v>
      </c>
      <c r="G9" s="50"/>
      <c r="H9" s="50"/>
    </row>
    <row r="11" spans="2:8">
      <c r="B11" s="27"/>
      <c r="C11" s="27"/>
      <c r="D11" s="27"/>
      <c r="E11" s="27"/>
      <c r="F11" s="27"/>
      <c r="G11" s="27"/>
      <c r="H11" s="27"/>
    </row>
    <row r="12" spans="2:8">
      <c r="B12" s="27"/>
      <c r="C12" s="27"/>
      <c r="D12" s="27"/>
      <c r="E12" s="27"/>
      <c r="F12" s="27"/>
      <c r="G12" s="27"/>
      <c r="H12" s="27"/>
    </row>
    <row r="13" spans="2:8">
      <c r="B13" s="27"/>
      <c r="C13" s="27"/>
      <c r="D13" s="27"/>
      <c r="E13" s="27"/>
      <c r="F13" s="27"/>
      <c r="G13" s="27"/>
      <c r="H13" s="27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0"/>
  <sheetViews>
    <sheetView view="pageLayout" zoomScale="50" zoomScaleNormal="50" zoomScalePageLayoutView="50" workbookViewId="0">
      <selection activeCell="J11" sqref="J11"/>
    </sheetView>
  </sheetViews>
  <sheetFormatPr defaultRowHeight="15"/>
  <cols>
    <col min="2" max="2" width="7.42578125" bestFit="1" customWidth="1"/>
    <col min="3" max="3" width="8.42578125" bestFit="1" customWidth="1"/>
    <col min="4" max="4" width="8.42578125" customWidth="1"/>
    <col min="5" max="5" width="6" bestFit="1" customWidth="1"/>
    <col min="6" max="10" width="25.28515625" customWidth="1"/>
    <col min="11" max="12" width="15.7109375" customWidth="1"/>
  </cols>
  <sheetData>
    <row r="1" spans="2:12" ht="18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>
      <c r="B2" s="185" t="s">
        <v>11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2:12" ht="18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>
      <c r="B4" s="185" t="s">
        <v>59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15.75" customHeight="1">
      <c r="B5" s="185" t="s">
        <v>47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2:12" ht="18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>
      <c r="B7" s="189" t="s">
        <v>7</v>
      </c>
      <c r="C7" s="190"/>
      <c r="D7" s="190"/>
      <c r="E7" s="190"/>
      <c r="F7" s="191"/>
      <c r="G7" s="31" t="s">
        <v>28</v>
      </c>
      <c r="H7" s="31" t="s">
        <v>57</v>
      </c>
      <c r="I7" s="31" t="s">
        <v>54</v>
      </c>
      <c r="J7" s="31" t="s">
        <v>29</v>
      </c>
      <c r="K7" s="31" t="s">
        <v>30</v>
      </c>
      <c r="L7" s="31" t="s">
        <v>55</v>
      </c>
    </row>
    <row r="8" spans="2:12">
      <c r="B8" s="189">
        <v>1</v>
      </c>
      <c r="C8" s="190"/>
      <c r="D8" s="190"/>
      <c r="E8" s="190"/>
      <c r="F8" s="191"/>
      <c r="G8" s="32">
        <v>2</v>
      </c>
      <c r="H8" s="32">
        <v>3</v>
      </c>
      <c r="I8" s="32">
        <v>4</v>
      </c>
      <c r="J8" s="32">
        <v>5</v>
      </c>
      <c r="K8" s="32" t="s">
        <v>42</v>
      </c>
      <c r="L8" s="32" t="s">
        <v>43</v>
      </c>
    </row>
    <row r="9" spans="2:12" ht="25.5">
      <c r="B9" s="7">
        <v>8</v>
      </c>
      <c r="C9" s="7"/>
      <c r="D9" s="7"/>
      <c r="E9" s="7"/>
      <c r="F9" s="7" t="s">
        <v>8</v>
      </c>
      <c r="G9" s="74">
        <f>G10</f>
        <v>0</v>
      </c>
      <c r="H9" s="74">
        <f t="shared" ref="H9:J9" si="0">H10</f>
        <v>0</v>
      </c>
      <c r="I9" s="74">
        <f t="shared" si="0"/>
        <v>0</v>
      </c>
      <c r="J9" s="74">
        <f t="shared" si="0"/>
        <v>0</v>
      </c>
      <c r="K9" s="50"/>
      <c r="L9" s="50"/>
    </row>
    <row r="10" spans="2:12">
      <c r="B10" s="7"/>
      <c r="C10" s="11">
        <v>84</v>
      </c>
      <c r="D10" s="11"/>
      <c r="E10" s="11"/>
      <c r="F10" s="11" t="s">
        <v>13</v>
      </c>
      <c r="G10" s="49">
        <f>G11</f>
        <v>0</v>
      </c>
      <c r="H10" s="49">
        <f t="shared" ref="H10:J10" si="1">H11</f>
        <v>0</v>
      </c>
      <c r="I10" s="49">
        <f t="shared" si="1"/>
        <v>0</v>
      </c>
      <c r="J10" s="49">
        <f t="shared" si="1"/>
        <v>0</v>
      </c>
      <c r="K10" s="50"/>
      <c r="L10" s="50"/>
    </row>
    <row r="11" spans="2:12" ht="51">
      <c r="B11" s="8"/>
      <c r="C11" s="8"/>
      <c r="D11" s="8">
        <v>844</v>
      </c>
      <c r="E11" s="8"/>
      <c r="F11" s="21" t="s">
        <v>154</v>
      </c>
      <c r="G11" s="49">
        <f>G12</f>
        <v>0</v>
      </c>
      <c r="H11" s="49">
        <f t="shared" ref="H11" si="2">H12</f>
        <v>0</v>
      </c>
      <c r="I11" s="49">
        <v>0</v>
      </c>
      <c r="J11" s="49">
        <v>0</v>
      </c>
      <c r="K11" s="50"/>
      <c r="L11" s="50"/>
    </row>
    <row r="12" spans="2:12" ht="38.25">
      <c r="B12" s="8"/>
      <c r="C12" s="8"/>
      <c r="D12" s="8"/>
      <c r="E12" s="8">
        <v>8443</v>
      </c>
      <c r="F12" s="21" t="s">
        <v>153</v>
      </c>
      <c r="G12" s="49">
        <v>0</v>
      </c>
      <c r="H12" s="49">
        <v>0</v>
      </c>
      <c r="I12" s="49">
        <v>0</v>
      </c>
      <c r="J12" s="50">
        <v>0</v>
      </c>
      <c r="K12" s="50"/>
      <c r="L12" s="50"/>
    </row>
    <row r="13" spans="2:12" ht="25.5">
      <c r="B13" s="10">
        <v>5</v>
      </c>
      <c r="C13" s="10"/>
      <c r="D13" s="10"/>
      <c r="E13" s="10"/>
      <c r="F13" s="13" t="s">
        <v>9</v>
      </c>
      <c r="G13" s="74">
        <f>G14</f>
        <v>0</v>
      </c>
      <c r="H13" s="74">
        <f t="shared" ref="H13:J13" si="3">H14</f>
        <v>0</v>
      </c>
      <c r="I13" s="74">
        <f t="shared" si="3"/>
        <v>0</v>
      </c>
      <c r="J13" s="74">
        <f t="shared" si="3"/>
        <v>0</v>
      </c>
      <c r="K13" s="50"/>
      <c r="L13" s="50"/>
    </row>
    <row r="14" spans="2:12" ht="25.5">
      <c r="B14" s="11"/>
      <c r="C14" s="11">
        <v>54</v>
      </c>
      <c r="D14" s="11"/>
      <c r="E14" s="11"/>
      <c r="F14" s="14" t="s">
        <v>14</v>
      </c>
      <c r="G14" s="49">
        <f>G15</f>
        <v>0</v>
      </c>
      <c r="H14" s="49">
        <f t="shared" ref="H14:J14" si="4">H15</f>
        <v>0</v>
      </c>
      <c r="I14" s="49">
        <f t="shared" si="4"/>
        <v>0</v>
      </c>
      <c r="J14" s="49">
        <f t="shared" si="4"/>
        <v>0</v>
      </c>
      <c r="K14" s="50"/>
      <c r="L14" s="50"/>
    </row>
    <row r="15" spans="2:12" ht="54" customHeight="1">
      <c r="B15" s="11"/>
      <c r="C15" s="11"/>
      <c r="D15" s="11">
        <v>544</v>
      </c>
      <c r="E15" s="21"/>
      <c r="F15" s="21" t="s">
        <v>155</v>
      </c>
      <c r="G15" s="49">
        <f>G16</f>
        <v>0</v>
      </c>
      <c r="H15" s="49">
        <f t="shared" ref="H15:J15" si="5">H16</f>
        <v>0</v>
      </c>
      <c r="I15" s="49">
        <f t="shared" si="5"/>
        <v>0</v>
      </c>
      <c r="J15" s="49">
        <f t="shared" si="5"/>
        <v>0</v>
      </c>
      <c r="K15" s="50"/>
      <c r="L15" s="50"/>
    </row>
    <row r="16" spans="2:12" ht="51">
      <c r="B16" s="11"/>
      <c r="C16" s="11"/>
      <c r="D16" s="11"/>
      <c r="E16" s="21">
        <v>5443</v>
      </c>
      <c r="F16" s="21" t="s">
        <v>156</v>
      </c>
      <c r="G16" s="49">
        <v>0</v>
      </c>
      <c r="H16" s="49">
        <v>0</v>
      </c>
      <c r="I16" s="73">
        <v>0</v>
      </c>
      <c r="J16" s="50">
        <v>0</v>
      </c>
      <c r="K16" s="50"/>
      <c r="L16" s="50"/>
    </row>
    <row r="18" spans="2:12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2:12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2:12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8"/>
  <sheetViews>
    <sheetView view="pageLayout" zoomScale="40" zoomScaleNormal="100" zoomScalePageLayoutView="40" workbookViewId="0">
      <selection activeCell="H33" sqref="H33"/>
    </sheetView>
  </sheetViews>
  <sheetFormatPr defaultRowHeight="15"/>
  <cols>
    <col min="2" max="2" width="37.7109375" customWidth="1"/>
    <col min="3" max="6" width="25.28515625" customWidth="1"/>
    <col min="7" max="8" width="15.7109375" customWidth="1"/>
  </cols>
  <sheetData>
    <row r="1" spans="2:8" ht="18">
      <c r="B1" s="3"/>
      <c r="C1" s="3"/>
      <c r="D1" s="3"/>
      <c r="E1" s="3"/>
      <c r="F1" s="4"/>
      <c r="G1" s="4"/>
      <c r="H1" s="4"/>
    </row>
    <row r="2" spans="2:8" ht="15.75" customHeight="1">
      <c r="B2" s="185" t="s">
        <v>48</v>
      </c>
      <c r="C2" s="185"/>
      <c r="D2" s="185"/>
      <c r="E2" s="185"/>
      <c r="F2" s="185"/>
      <c r="G2" s="185"/>
      <c r="H2" s="185"/>
    </row>
    <row r="3" spans="2:8" ht="18">
      <c r="B3" s="3"/>
      <c r="C3" s="3"/>
      <c r="D3" s="3"/>
      <c r="E3" s="3"/>
      <c r="F3" s="4"/>
      <c r="G3" s="4"/>
      <c r="H3" s="4"/>
    </row>
    <row r="4" spans="2:8" ht="25.5">
      <c r="B4" s="28" t="s">
        <v>7</v>
      </c>
      <c r="C4" s="28" t="s">
        <v>61</v>
      </c>
      <c r="D4" s="28" t="s">
        <v>57</v>
      </c>
      <c r="E4" s="28" t="s">
        <v>54</v>
      </c>
      <c r="F4" s="28" t="s">
        <v>62</v>
      </c>
      <c r="G4" s="28" t="s">
        <v>30</v>
      </c>
      <c r="H4" s="28" t="s">
        <v>55</v>
      </c>
    </row>
    <row r="5" spans="2:8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42</v>
      </c>
      <c r="H5" s="28" t="s">
        <v>43</v>
      </c>
    </row>
    <row r="6" spans="2:8">
      <c r="B6" s="7" t="s">
        <v>49</v>
      </c>
      <c r="C6" s="5"/>
      <c r="D6" s="5"/>
      <c r="E6" s="6"/>
      <c r="F6" s="25"/>
      <c r="G6" s="25"/>
      <c r="H6" s="25"/>
    </row>
    <row r="7" spans="2:8">
      <c r="B7" s="7" t="s">
        <v>18</v>
      </c>
      <c r="C7" s="5"/>
      <c r="D7" s="5"/>
      <c r="E7" s="5"/>
      <c r="F7" s="25"/>
      <c r="G7" s="25"/>
      <c r="H7" s="25"/>
    </row>
    <row r="8" spans="2:8">
      <c r="B8" s="18" t="s">
        <v>19</v>
      </c>
      <c r="C8" s="5"/>
      <c r="D8" s="5"/>
      <c r="E8" s="5"/>
      <c r="F8" s="25"/>
      <c r="G8" s="25"/>
      <c r="H8" s="25"/>
    </row>
    <row r="9" spans="2:8">
      <c r="B9" s="19" t="s">
        <v>20</v>
      </c>
      <c r="C9" s="5"/>
      <c r="D9" s="5"/>
      <c r="E9" s="5"/>
      <c r="F9" s="25"/>
      <c r="G9" s="25"/>
      <c r="H9" s="25"/>
    </row>
    <row r="10" spans="2:8">
      <c r="B10" s="19" t="s">
        <v>21</v>
      </c>
      <c r="C10" s="5"/>
      <c r="D10" s="5"/>
      <c r="E10" s="5"/>
      <c r="F10" s="25"/>
      <c r="G10" s="25"/>
      <c r="H10" s="25"/>
    </row>
    <row r="11" spans="2:8">
      <c r="B11" s="7" t="s">
        <v>22</v>
      </c>
      <c r="C11" s="5"/>
      <c r="D11" s="5"/>
      <c r="E11" s="6"/>
      <c r="F11" s="25"/>
      <c r="G11" s="25"/>
      <c r="H11" s="25"/>
    </row>
    <row r="12" spans="2:8">
      <c r="B12" s="20" t="s">
        <v>23</v>
      </c>
      <c r="C12" s="5"/>
      <c r="D12" s="5"/>
      <c r="E12" s="6"/>
      <c r="F12" s="25"/>
      <c r="G12" s="25"/>
      <c r="H12" s="25"/>
    </row>
    <row r="13" spans="2:8">
      <c r="B13" s="7" t="s">
        <v>24</v>
      </c>
      <c r="C13" s="5"/>
      <c r="D13" s="5"/>
      <c r="E13" s="6"/>
      <c r="F13" s="25"/>
      <c r="G13" s="25"/>
      <c r="H13" s="25"/>
    </row>
    <row r="14" spans="2:8">
      <c r="B14" s="20" t="s">
        <v>25</v>
      </c>
      <c r="C14" s="5"/>
      <c r="D14" s="5"/>
      <c r="E14" s="6"/>
      <c r="F14" s="25"/>
      <c r="G14" s="25"/>
      <c r="H14" s="25"/>
    </row>
    <row r="15" spans="2:8">
      <c r="B15" s="11" t="s">
        <v>16</v>
      </c>
      <c r="C15" s="5"/>
      <c r="D15" s="5"/>
      <c r="E15" s="6"/>
      <c r="F15" s="25"/>
      <c r="G15" s="25"/>
      <c r="H15" s="25"/>
    </row>
    <row r="16" spans="2:8">
      <c r="B16" s="20"/>
      <c r="C16" s="5"/>
      <c r="D16" s="5"/>
      <c r="E16" s="6"/>
      <c r="F16" s="25"/>
      <c r="G16" s="25"/>
      <c r="H16" s="25"/>
    </row>
    <row r="17" spans="2:8" ht="15.75" customHeight="1">
      <c r="B17" s="7" t="s">
        <v>50</v>
      </c>
      <c r="C17" s="5"/>
      <c r="D17" s="5"/>
      <c r="E17" s="6"/>
      <c r="F17" s="25"/>
      <c r="G17" s="25"/>
      <c r="H17" s="25"/>
    </row>
    <row r="18" spans="2:8" ht="15.75" customHeight="1">
      <c r="B18" s="7" t="s">
        <v>18</v>
      </c>
      <c r="C18" s="5"/>
      <c r="D18" s="5"/>
      <c r="E18" s="5"/>
      <c r="F18" s="25"/>
      <c r="G18" s="25"/>
      <c r="H18" s="25"/>
    </row>
    <row r="19" spans="2:8">
      <c r="B19" s="18" t="s">
        <v>19</v>
      </c>
      <c r="C19" s="5"/>
      <c r="D19" s="5"/>
      <c r="E19" s="5"/>
      <c r="F19" s="25"/>
      <c r="G19" s="25"/>
      <c r="H19" s="25"/>
    </row>
    <row r="20" spans="2:8">
      <c r="B20" s="19" t="s">
        <v>20</v>
      </c>
      <c r="C20" s="5"/>
      <c r="D20" s="5"/>
      <c r="E20" s="5"/>
      <c r="F20" s="25"/>
      <c r="G20" s="25"/>
      <c r="H20" s="25"/>
    </row>
    <row r="21" spans="2:8">
      <c r="B21" s="19" t="s">
        <v>21</v>
      </c>
      <c r="C21" s="5"/>
      <c r="D21" s="5"/>
      <c r="E21" s="5"/>
      <c r="F21" s="25"/>
      <c r="G21" s="25"/>
      <c r="H21" s="25"/>
    </row>
    <row r="22" spans="2:8">
      <c r="B22" s="7" t="s">
        <v>22</v>
      </c>
      <c r="C22" s="5"/>
      <c r="D22" s="5"/>
      <c r="E22" s="6"/>
      <c r="F22" s="25"/>
      <c r="G22" s="25"/>
      <c r="H22" s="25"/>
    </row>
    <row r="23" spans="2:8">
      <c r="B23" s="20" t="s">
        <v>23</v>
      </c>
      <c r="C23" s="5"/>
      <c r="D23" s="5"/>
      <c r="E23" s="6"/>
      <c r="F23" s="25"/>
      <c r="G23" s="25"/>
      <c r="H23" s="25"/>
    </row>
    <row r="24" spans="2:8">
      <c r="B24" s="7" t="s">
        <v>24</v>
      </c>
      <c r="C24" s="5"/>
      <c r="D24" s="5"/>
      <c r="E24" s="6"/>
      <c r="F24" s="25"/>
      <c r="G24" s="25"/>
      <c r="H24" s="25"/>
    </row>
    <row r="25" spans="2:8">
      <c r="B25" s="20" t="s">
        <v>25</v>
      </c>
      <c r="C25" s="5"/>
      <c r="D25" s="5"/>
      <c r="E25" s="6"/>
      <c r="F25" s="25"/>
      <c r="G25" s="25"/>
      <c r="H25" s="25"/>
    </row>
    <row r="26" spans="2:8">
      <c r="B26" s="11" t="s">
        <v>16</v>
      </c>
      <c r="C26" s="5"/>
      <c r="D26" s="5"/>
      <c r="E26" s="6"/>
      <c r="F26" s="25"/>
      <c r="G26" s="25"/>
      <c r="H26" s="25"/>
    </row>
    <row r="28" spans="2:8">
      <c r="B28" s="33"/>
      <c r="C28" s="33"/>
      <c r="D28" s="33"/>
      <c r="E28" s="33"/>
      <c r="F28" s="33"/>
      <c r="G28" s="33"/>
      <c r="H28" s="3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88"/>
  <sheetViews>
    <sheetView view="pageLayout" topLeftCell="A16" zoomScale="40" zoomScaleNormal="98" zoomScalePageLayoutView="40" workbookViewId="0">
      <selection activeCell="K9" sqref="K9"/>
    </sheetView>
  </sheetViews>
  <sheetFormatPr defaultColWidth="9.140625" defaultRowHeight="15"/>
  <cols>
    <col min="1" max="1" width="9.140625" style="128"/>
    <col min="2" max="2" width="7.42578125" style="128" bestFit="1" customWidth="1"/>
    <col min="3" max="3" width="8.42578125" style="128" customWidth="1"/>
    <col min="4" max="4" width="23.42578125" style="128" customWidth="1"/>
    <col min="5" max="5" width="37.42578125" style="128" customWidth="1"/>
    <col min="6" max="6" width="17" style="128" bestFit="1" customWidth="1"/>
    <col min="7" max="7" width="19" style="128" customWidth="1"/>
    <col min="8" max="8" width="14.28515625" style="128" bestFit="1" customWidth="1"/>
    <col min="9" max="9" width="9.28515625" style="155" bestFit="1" customWidth="1"/>
    <col min="10" max="10" width="9.140625" style="128"/>
    <col min="11" max="11" width="11.5703125" style="128" bestFit="1" customWidth="1"/>
    <col min="12" max="16384" width="9.140625" style="128"/>
  </cols>
  <sheetData>
    <row r="1" spans="2:9" ht="18">
      <c r="B1" s="126"/>
      <c r="C1" s="126"/>
      <c r="D1" s="126"/>
      <c r="E1" s="126"/>
      <c r="F1" s="126"/>
      <c r="G1" s="126"/>
      <c r="H1" s="126"/>
      <c r="I1" s="127"/>
    </row>
    <row r="2" spans="2:9" ht="18" customHeight="1">
      <c r="B2" s="192" t="s">
        <v>10</v>
      </c>
      <c r="C2" s="196"/>
      <c r="D2" s="196"/>
      <c r="E2" s="196"/>
      <c r="F2" s="196"/>
      <c r="G2" s="196"/>
      <c r="H2" s="196"/>
      <c r="I2" s="196"/>
    </row>
    <row r="3" spans="2:9" ht="18">
      <c r="B3" s="106"/>
      <c r="C3" s="106"/>
      <c r="D3" s="106"/>
      <c r="E3" s="106"/>
      <c r="F3" s="106"/>
      <c r="G3" s="106"/>
      <c r="H3" s="106"/>
      <c r="I3" s="129"/>
    </row>
    <row r="4" spans="2:9" ht="15.75">
      <c r="B4" s="197" t="s">
        <v>64</v>
      </c>
      <c r="C4" s="197"/>
      <c r="D4" s="197"/>
      <c r="E4" s="197"/>
      <c r="F4" s="197"/>
      <c r="G4" s="197"/>
      <c r="H4" s="197"/>
      <c r="I4" s="197"/>
    </row>
    <row r="5" spans="2:9" ht="18">
      <c r="B5" s="106"/>
      <c r="C5" s="106"/>
      <c r="D5" s="106"/>
      <c r="E5" s="106"/>
      <c r="F5" s="106"/>
      <c r="G5" s="106"/>
      <c r="H5" s="106"/>
      <c r="I5" s="129"/>
    </row>
    <row r="6" spans="2:9" ht="38.25">
      <c r="B6" s="198" t="s">
        <v>7</v>
      </c>
      <c r="C6" s="199"/>
      <c r="D6" s="199"/>
      <c r="E6" s="200"/>
      <c r="F6" s="156" t="s">
        <v>233</v>
      </c>
      <c r="G6" s="156" t="s">
        <v>234</v>
      </c>
      <c r="H6" s="156" t="s">
        <v>236</v>
      </c>
      <c r="I6" s="130" t="s">
        <v>55</v>
      </c>
    </row>
    <row r="7" spans="2:9" s="132" customFormat="1" ht="15.75" customHeight="1">
      <c r="B7" s="201">
        <v>1</v>
      </c>
      <c r="C7" s="202"/>
      <c r="D7" s="202"/>
      <c r="E7" s="203"/>
      <c r="F7" s="110">
        <v>2</v>
      </c>
      <c r="G7" s="110">
        <v>3</v>
      </c>
      <c r="H7" s="110">
        <v>4</v>
      </c>
      <c r="I7" s="131" t="s">
        <v>199</v>
      </c>
    </row>
    <row r="8" spans="2:9" s="137" customFormat="1" ht="30" customHeight="1">
      <c r="B8" s="193">
        <v>18024</v>
      </c>
      <c r="C8" s="194"/>
      <c r="D8" s="195"/>
      <c r="E8" s="133" t="s">
        <v>228</v>
      </c>
      <c r="F8" s="134"/>
      <c r="G8" s="135"/>
      <c r="H8" s="135"/>
      <c r="I8" s="136"/>
    </row>
    <row r="9" spans="2:9" s="137" customFormat="1" ht="30" customHeight="1">
      <c r="B9" s="193">
        <v>1</v>
      </c>
      <c r="C9" s="194"/>
      <c r="D9" s="195"/>
      <c r="E9" s="138" t="s">
        <v>200</v>
      </c>
      <c r="F9" s="134"/>
      <c r="G9" s="135"/>
      <c r="H9" s="135"/>
      <c r="I9" s="136"/>
    </row>
    <row r="10" spans="2:9" s="137" customFormat="1" ht="30" customHeight="1">
      <c r="B10" s="193" t="s">
        <v>201</v>
      </c>
      <c r="C10" s="194"/>
      <c r="D10" s="195"/>
      <c r="E10" s="133" t="s">
        <v>202</v>
      </c>
      <c r="F10" s="134"/>
      <c r="G10" s="135"/>
      <c r="H10" s="135"/>
      <c r="I10" s="136"/>
    </row>
    <row r="11" spans="2:9" s="137" customFormat="1" ht="30" customHeight="1">
      <c r="B11" s="193" t="s">
        <v>201</v>
      </c>
      <c r="C11" s="194"/>
      <c r="D11" s="195"/>
      <c r="E11" s="133" t="s">
        <v>203</v>
      </c>
      <c r="F11" s="139">
        <f>SUM(F12+F49)</f>
        <v>51098</v>
      </c>
      <c r="G11" s="139">
        <f>SUM(G12+G49)</f>
        <v>51098</v>
      </c>
      <c r="H11" s="139">
        <f>SUM(H12+H49)</f>
        <v>45778.05</v>
      </c>
      <c r="I11" s="136">
        <f>H11/F11*100</f>
        <v>89.588731457199899</v>
      </c>
    </row>
    <row r="12" spans="2:9" s="137" customFormat="1" ht="15" customHeight="1">
      <c r="B12" s="204">
        <v>3</v>
      </c>
      <c r="C12" s="205"/>
      <c r="D12" s="206"/>
      <c r="E12" s="140" t="s">
        <v>4</v>
      </c>
      <c r="F12" s="141">
        <f>F16+F45</f>
        <v>49107</v>
      </c>
      <c r="G12" s="141">
        <f>G16+G45</f>
        <v>49107</v>
      </c>
      <c r="H12" s="141">
        <f>H16+H45+H13</f>
        <v>44762.47</v>
      </c>
      <c r="I12" s="136">
        <f t="shared" ref="I12:I67" si="0">H12/F12*100</f>
        <v>91.152931353982126</v>
      </c>
    </row>
    <row r="13" spans="2:9" s="137" customFormat="1" ht="15" customHeight="1">
      <c r="B13" s="157">
        <v>31</v>
      </c>
      <c r="C13" s="158"/>
      <c r="D13" s="159"/>
      <c r="E13" s="159" t="s">
        <v>5</v>
      </c>
      <c r="F13" s="141"/>
      <c r="G13" s="141"/>
      <c r="H13" s="141">
        <f>SUM(H14)</f>
        <v>250</v>
      </c>
      <c r="I13" s="136"/>
    </row>
    <row r="14" spans="2:9" s="137" customFormat="1" ht="15" customHeight="1">
      <c r="B14" s="157">
        <v>312</v>
      </c>
      <c r="C14" s="158"/>
      <c r="D14" s="159"/>
      <c r="E14" s="159" t="s">
        <v>105</v>
      </c>
      <c r="F14" s="141"/>
      <c r="G14" s="141"/>
      <c r="H14" s="141">
        <f>SUM(H15)</f>
        <v>250</v>
      </c>
      <c r="I14" s="136"/>
    </row>
    <row r="15" spans="2:9" s="137" customFormat="1" ht="15" customHeight="1">
      <c r="B15" s="157">
        <v>3121</v>
      </c>
      <c r="C15" s="158"/>
      <c r="D15" s="159"/>
      <c r="E15" s="159" t="s">
        <v>105</v>
      </c>
      <c r="F15" s="141"/>
      <c r="G15" s="141"/>
      <c r="H15" s="141">
        <v>250</v>
      </c>
      <c r="I15" s="136"/>
    </row>
    <row r="16" spans="2:9" s="137" customFormat="1" ht="15" customHeight="1">
      <c r="B16" s="142">
        <v>32</v>
      </c>
      <c r="C16" s="143"/>
      <c r="D16" s="144"/>
      <c r="E16" s="140" t="s">
        <v>12</v>
      </c>
      <c r="F16" s="141">
        <v>48709</v>
      </c>
      <c r="G16" s="145">
        <v>48709</v>
      </c>
      <c r="H16" s="114">
        <f>SUM(H17+H22+H28+H37+H39)</f>
        <v>44247.42</v>
      </c>
      <c r="I16" s="136">
        <f t="shared" si="0"/>
        <v>90.840337514627677</v>
      </c>
    </row>
    <row r="17" spans="2:11" s="137" customFormat="1" ht="15" customHeight="1">
      <c r="B17" s="142">
        <v>321</v>
      </c>
      <c r="C17" s="143"/>
      <c r="D17" s="144"/>
      <c r="E17" s="140" t="s">
        <v>40</v>
      </c>
      <c r="F17" s="141"/>
      <c r="G17" s="145"/>
      <c r="H17" s="114">
        <f>SUM(H18:H21)</f>
        <v>22481.67</v>
      </c>
      <c r="I17" s="136"/>
      <c r="K17" s="146"/>
    </row>
    <row r="18" spans="2:11" s="137" customFormat="1" ht="15" customHeight="1">
      <c r="B18" s="142">
        <v>3211</v>
      </c>
      <c r="C18" s="143"/>
      <c r="D18" s="144"/>
      <c r="E18" s="140" t="s">
        <v>41</v>
      </c>
      <c r="F18" s="141"/>
      <c r="G18" s="145"/>
      <c r="H18" s="114">
        <v>3515.91</v>
      </c>
      <c r="I18" s="136"/>
    </row>
    <row r="19" spans="2:11" s="137" customFormat="1" ht="25.5">
      <c r="B19" s="142">
        <v>3212</v>
      </c>
      <c r="C19" s="143"/>
      <c r="D19" s="144"/>
      <c r="E19" s="140" t="s">
        <v>108</v>
      </c>
      <c r="F19" s="141"/>
      <c r="G19" s="145"/>
      <c r="H19" s="114">
        <v>18590.759999999998</v>
      </c>
      <c r="I19" s="136"/>
      <c r="K19" s="146"/>
    </row>
    <row r="20" spans="2:11" s="137" customFormat="1" ht="15" customHeight="1">
      <c r="B20" s="142">
        <v>3213</v>
      </c>
      <c r="C20" s="143"/>
      <c r="D20" s="144"/>
      <c r="E20" s="140" t="s">
        <v>109</v>
      </c>
      <c r="F20" s="141"/>
      <c r="G20" s="145"/>
      <c r="H20" s="114">
        <v>375</v>
      </c>
      <c r="I20" s="136"/>
    </row>
    <row r="21" spans="2:11" s="137" customFormat="1" ht="15" customHeight="1">
      <c r="B21" s="142">
        <v>3214</v>
      </c>
      <c r="C21" s="143"/>
      <c r="D21" s="144"/>
      <c r="E21" s="140" t="s">
        <v>110</v>
      </c>
      <c r="F21" s="141"/>
      <c r="G21" s="145"/>
      <c r="H21" s="114">
        <v>0</v>
      </c>
      <c r="I21" s="136"/>
      <c r="K21" s="146"/>
    </row>
    <row r="22" spans="2:11" s="137" customFormat="1" ht="15" customHeight="1">
      <c r="B22" s="142">
        <v>322</v>
      </c>
      <c r="C22" s="143"/>
      <c r="D22" s="144"/>
      <c r="E22" s="140" t="s">
        <v>116</v>
      </c>
      <c r="F22" s="141"/>
      <c r="G22" s="145"/>
      <c r="H22" s="114">
        <f>SUM(H23:H27)</f>
        <v>8580.91</v>
      </c>
      <c r="I22" s="136"/>
    </row>
    <row r="23" spans="2:11" s="137" customFormat="1" ht="15" customHeight="1">
      <c r="B23" s="142">
        <v>3221</v>
      </c>
      <c r="C23" s="143"/>
      <c r="D23" s="144"/>
      <c r="E23" s="140" t="s">
        <v>111</v>
      </c>
      <c r="F23" s="141"/>
      <c r="G23" s="145"/>
      <c r="H23" s="114">
        <v>2595.96</v>
      </c>
      <c r="I23" s="136"/>
    </row>
    <row r="24" spans="2:11" s="137" customFormat="1" ht="15" customHeight="1">
      <c r="B24" s="142">
        <v>3222</v>
      </c>
      <c r="C24" s="143"/>
      <c r="D24" s="144"/>
      <c r="E24" s="140" t="s">
        <v>112</v>
      </c>
      <c r="F24" s="141"/>
      <c r="G24" s="145"/>
      <c r="H24" s="114">
        <v>1648.48</v>
      </c>
      <c r="I24" s="136"/>
    </row>
    <row r="25" spans="2:11" s="137" customFormat="1" ht="15" customHeight="1">
      <c r="B25" s="142">
        <v>3223</v>
      </c>
      <c r="C25" s="143"/>
      <c r="D25" s="144"/>
      <c r="E25" s="140" t="s">
        <v>113</v>
      </c>
      <c r="F25" s="141"/>
      <c r="G25" s="145"/>
      <c r="H25" s="114">
        <v>0</v>
      </c>
      <c r="I25" s="136"/>
    </row>
    <row r="26" spans="2:11" s="137" customFormat="1" ht="25.5">
      <c r="B26" s="142">
        <v>3224</v>
      </c>
      <c r="C26" s="143"/>
      <c r="D26" s="144"/>
      <c r="E26" s="140" t="s">
        <v>114</v>
      </c>
      <c r="F26" s="141"/>
      <c r="G26" s="145"/>
      <c r="H26" s="114">
        <v>3818.33</v>
      </c>
      <c r="I26" s="136"/>
    </row>
    <row r="27" spans="2:11" s="137" customFormat="1" ht="15" customHeight="1">
      <c r="B27" s="142">
        <v>3225</v>
      </c>
      <c r="C27" s="143"/>
      <c r="D27" s="144"/>
      <c r="E27" s="140" t="s">
        <v>115</v>
      </c>
      <c r="F27" s="141"/>
      <c r="G27" s="145"/>
      <c r="H27" s="114">
        <v>518.14</v>
      </c>
      <c r="I27" s="136"/>
    </row>
    <row r="28" spans="2:11" s="137" customFormat="1" ht="15" customHeight="1">
      <c r="B28" s="142">
        <v>323</v>
      </c>
      <c r="C28" s="143"/>
      <c r="D28" s="144"/>
      <c r="E28" s="140" t="s">
        <v>204</v>
      </c>
      <c r="F28" s="141"/>
      <c r="G28" s="145"/>
      <c r="H28" s="114">
        <f>SUM(H29:H36)</f>
        <v>12685.49</v>
      </c>
      <c r="I28" s="136"/>
    </row>
    <row r="29" spans="2:11" s="137" customFormat="1" ht="15" customHeight="1">
      <c r="B29" s="142">
        <v>3231</v>
      </c>
      <c r="C29" s="143"/>
      <c r="D29" s="144"/>
      <c r="E29" s="140" t="s">
        <v>118</v>
      </c>
      <c r="F29" s="141"/>
      <c r="G29" s="145"/>
      <c r="H29" s="114">
        <v>1169</v>
      </c>
      <c r="I29" s="136"/>
    </row>
    <row r="30" spans="2:11" s="137" customFormat="1" ht="15" customHeight="1">
      <c r="B30" s="142">
        <v>3232</v>
      </c>
      <c r="C30" s="143"/>
      <c r="D30" s="144"/>
      <c r="E30" s="140" t="s">
        <v>119</v>
      </c>
      <c r="F30" s="141"/>
      <c r="G30" s="145"/>
      <c r="H30" s="114">
        <v>2451.08</v>
      </c>
      <c r="I30" s="136"/>
    </row>
    <row r="31" spans="2:11" s="137" customFormat="1" ht="15" customHeight="1">
      <c r="B31" s="142">
        <v>3234</v>
      </c>
      <c r="C31" s="143"/>
      <c r="D31" s="144"/>
      <c r="E31" s="140" t="s">
        <v>121</v>
      </c>
      <c r="F31" s="141"/>
      <c r="G31" s="145"/>
      <c r="H31" s="114">
        <v>2726.26</v>
      </c>
      <c r="I31" s="136"/>
    </row>
    <row r="32" spans="2:11" s="137" customFormat="1" ht="15" customHeight="1">
      <c r="B32" s="142">
        <v>3235</v>
      </c>
      <c r="C32" s="143"/>
      <c r="D32" s="144"/>
      <c r="E32" s="140" t="s">
        <v>122</v>
      </c>
      <c r="F32" s="141"/>
      <c r="G32" s="145"/>
      <c r="H32" s="114">
        <v>0</v>
      </c>
      <c r="I32" s="136"/>
    </row>
    <row r="33" spans="2:9" s="137" customFormat="1" ht="15" customHeight="1">
      <c r="B33" s="142">
        <v>3236</v>
      </c>
      <c r="C33" s="143"/>
      <c r="D33" s="144"/>
      <c r="E33" s="140" t="s">
        <v>205</v>
      </c>
      <c r="F33" s="141"/>
      <c r="G33" s="145"/>
      <c r="H33" s="114">
        <v>2439.7399999999998</v>
      </c>
      <c r="I33" s="136"/>
    </row>
    <row r="34" spans="2:9" s="137" customFormat="1" ht="15" customHeight="1">
      <c r="B34" s="142">
        <v>3237</v>
      </c>
      <c r="C34" s="143"/>
      <c r="D34" s="144"/>
      <c r="E34" s="140" t="s">
        <v>124</v>
      </c>
      <c r="F34" s="141"/>
      <c r="G34" s="145"/>
      <c r="H34" s="114">
        <v>749.65</v>
      </c>
      <c r="I34" s="136"/>
    </row>
    <row r="35" spans="2:9" s="137" customFormat="1" ht="15" customHeight="1">
      <c r="B35" s="142">
        <v>3238</v>
      </c>
      <c r="C35" s="143"/>
      <c r="D35" s="144"/>
      <c r="E35" s="140" t="s">
        <v>125</v>
      </c>
      <c r="F35" s="141"/>
      <c r="G35" s="145"/>
      <c r="H35" s="114">
        <v>1988.33</v>
      </c>
      <c r="I35" s="136"/>
    </row>
    <row r="36" spans="2:9" s="137" customFormat="1" ht="15" customHeight="1">
      <c r="B36" s="142">
        <v>3239</v>
      </c>
      <c r="C36" s="143"/>
      <c r="D36" s="144"/>
      <c r="E36" s="140" t="s">
        <v>126</v>
      </c>
      <c r="F36" s="141"/>
      <c r="G36" s="145"/>
      <c r="H36" s="114">
        <v>1161.43</v>
      </c>
      <c r="I36" s="136"/>
    </row>
    <row r="37" spans="2:9" s="137" customFormat="1" ht="25.5">
      <c r="B37" s="142">
        <v>324</v>
      </c>
      <c r="C37" s="143"/>
      <c r="D37" s="144"/>
      <c r="E37" s="140" t="s">
        <v>149</v>
      </c>
      <c r="F37" s="141"/>
      <c r="G37" s="145"/>
      <c r="H37" s="114">
        <v>19.920000000000002</v>
      </c>
      <c r="I37" s="136"/>
    </row>
    <row r="38" spans="2:9" s="137" customFormat="1" ht="25.5">
      <c r="B38" s="142">
        <v>3241</v>
      </c>
      <c r="C38" s="143"/>
      <c r="D38" s="144"/>
      <c r="E38" s="140" t="s">
        <v>149</v>
      </c>
      <c r="F38" s="141"/>
      <c r="G38" s="145"/>
      <c r="H38" s="114">
        <v>19.920000000000002</v>
      </c>
      <c r="I38" s="136"/>
    </row>
    <row r="39" spans="2:9" s="137" customFormat="1" ht="15" customHeight="1">
      <c r="B39" s="142">
        <v>329</v>
      </c>
      <c r="C39" s="143"/>
      <c r="D39" s="144"/>
      <c r="E39" s="140" t="s">
        <v>206</v>
      </c>
      <c r="F39" s="141"/>
      <c r="G39" s="145"/>
      <c r="H39" s="114">
        <f>SUM(H40:H44)</f>
        <v>479.43</v>
      </c>
      <c r="I39" s="136"/>
    </row>
    <row r="40" spans="2:9" s="137" customFormat="1" ht="15" customHeight="1">
      <c r="B40" s="142">
        <v>3292</v>
      </c>
      <c r="C40" s="143"/>
      <c r="D40" s="144"/>
      <c r="E40" s="140" t="s">
        <v>127</v>
      </c>
      <c r="F40" s="141"/>
      <c r="G40" s="145"/>
      <c r="H40" s="114">
        <v>286.61</v>
      </c>
      <c r="I40" s="136"/>
    </row>
    <row r="41" spans="2:9" s="137" customFormat="1" ht="15" customHeight="1">
      <c r="B41" s="142">
        <v>3293</v>
      </c>
      <c r="C41" s="143"/>
      <c r="D41" s="144"/>
      <c r="E41" s="140" t="s">
        <v>128</v>
      </c>
      <c r="F41" s="141"/>
      <c r="G41" s="145"/>
      <c r="H41" s="114">
        <v>0</v>
      </c>
      <c r="I41" s="136"/>
    </row>
    <row r="42" spans="2:9" s="137" customFormat="1" ht="15" customHeight="1">
      <c r="B42" s="142">
        <v>3294</v>
      </c>
      <c r="C42" s="143"/>
      <c r="D42" s="144"/>
      <c r="E42" s="140" t="s">
        <v>162</v>
      </c>
      <c r="F42" s="141"/>
      <c r="G42" s="145"/>
      <c r="H42" s="114">
        <v>112.82</v>
      </c>
      <c r="I42" s="136"/>
    </row>
    <row r="43" spans="2:9" s="137" customFormat="1" ht="15" customHeight="1">
      <c r="B43" s="142">
        <v>3295</v>
      </c>
      <c r="C43" s="143"/>
      <c r="D43" s="144"/>
      <c r="E43" s="140" t="s">
        <v>129</v>
      </c>
      <c r="F43" s="141"/>
      <c r="G43" s="145"/>
      <c r="H43" s="114">
        <v>80</v>
      </c>
      <c r="I43" s="136"/>
    </row>
    <row r="44" spans="2:9" s="137" customFormat="1" ht="15" customHeight="1">
      <c r="B44" s="142">
        <v>3299</v>
      </c>
      <c r="C44" s="143"/>
      <c r="D44" s="144"/>
      <c r="E44" s="140" t="s">
        <v>206</v>
      </c>
      <c r="F44" s="141"/>
      <c r="G44" s="145"/>
      <c r="H44" s="114">
        <v>0</v>
      </c>
      <c r="I44" s="136"/>
    </row>
    <row r="45" spans="2:9" s="137" customFormat="1" ht="15" customHeight="1">
      <c r="B45" s="142">
        <v>34</v>
      </c>
      <c r="C45" s="143"/>
      <c r="D45" s="144"/>
      <c r="E45" s="140" t="s">
        <v>134</v>
      </c>
      <c r="F45" s="141">
        <v>398</v>
      </c>
      <c r="G45" s="145">
        <v>398</v>
      </c>
      <c r="H45" s="114">
        <f>H46</f>
        <v>265.05</v>
      </c>
      <c r="I45" s="136"/>
    </row>
    <row r="46" spans="2:9" s="137" customFormat="1" ht="15" customHeight="1">
      <c r="B46" s="142">
        <v>343</v>
      </c>
      <c r="C46" s="143"/>
      <c r="D46" s="144"/>
      <c r="E46" s="140" t="s">
        <v>131</v>
      </c>
      <c r="F46" s="141"/>
      <c r="G46" s="145"/>
      <c r="H46" s="114">
        <f>H47+H48</f>
        <v>265.05</v>
      </c>
      <c r="I46" s="136"/>
    </row>
    <row r="47" spans="2:9" s="137" customFormat="1" ht="15" customHeight="1">
      <c r="B47" s="142">
        <v>3431</v>
      </c>
      <c r="C47" s="143"/>
      <c r="D47" s="144"/>
      <c r="E47" s="140" t="s">
        <v>133</v>
      </c>
      <c r="F47" s="141"/>
      <c r="G47" s="145"/>
      <c r="H47" s="114">
        <v>265.05</v>
      </c>
      <c r="I47" s="136"/>
    </row>
    <row r="48" spans="2:9" s="137" customFormat="1" ht="15" customHeight="1">
      <c r="B48" s="142">
        <v>3433</v>
      </c>
      <c r="C48" s="143"/>
      <c r="D48" s="144"/>
      <c r="E48" s="140" t="s">
        <v>148</v>
      </c>
      <c r="F48" s="141"/>
      <c r="G48" s="145"/>
      <c r="H48" s="114">
        <v>0</v>
      </c>
      <c r="I48" s="136"/>
    </row>
    <row r="49" spans="2:9" s="137" customFormat="1" ht="15" customHeight="1">
      <c r="B49" s="142">
        <v>4</v>
      </c>
      <c r="C49" s="143"/>
      <c r="D49" s="144"/>
      <c r="E49" s="140" t="s">
        <v>6</v>
      </c>
      <c r="F49" s="141">
        <v>1991</v>
      </c>
      <c r="G49" s="141">
        <v>1991</v>
      </c>
      <c r="H49" s="141">
        <f>SUM(H50:H58)</f>
        <v>1015.58</v>
      </c>
      <c r="I49" s="136">
        <f t="shared" si="0"/>
        <v>51.008538422903072</v>
      </c>
    </row>
    <row r="50" spans="2:9" s="137" customFormat="1">
      <c r="B50" s="142">
        <v>412</v>
      </c>
      <c r="C50" s="143"/>
      <c r="D50" s="144"/>
      <c r="E50" s="140" t="s">
        <v>164</v>
      </c>
      <c r="F50" s="141"/>
      <c r="G50" s="145"/>
      <c r="H50" s="114">
        <v>0</v>
      </c>
      <c r="I50" s="136" t="e">
        <f t="shared" si="0"/>
        <v>#DIV/0!</v>
      </c>
    </row>
    <row r="51" spans="2:9" s="137" customFormat="1" ht="15" customHeight="1">
      <c r="B51" s="142">
        <v>422</v>
      </c>
      <c r="C51" s="143"/>
      <c r="D51" s="144"/>
      <c r="E51" s="140" t="s">
        <v>208</v>
      </c>
      <c r="F51" s="141"/>
      <c r="G51" s="145"/>
      <c r="H51" s="114">
        <v>0</v>
      </c>
      <c r="I51" s="136"/>
    </row>
    <row r="52" spans="2:9" s="137" customFormat="1" ht="15" customHeight="1">
      <c r="B52" s="142">
        <v>4221</v>
      </c>
      <c r="C52" s="143"/>
      <c r="D52" s="144"/>
      <c r="E52" s="140" t="s">
        <v>102</v>
      </c>
      <c r="F52" s="141"/>
      <c r="G52" s="145"/>
      <c r="H52" s="114">
        <v>0</v>
      </c>
      <c r="I52" s="136"/>
    </row>
    <row r="53" spans="2:9" s="137" customFormat="1" ht="15" customHeight="1">
      <c r="B53" s="142">
        <v>4222</v>
      </c>
      <c r="C53" s="143"/>
      <c r="D53" s="144"/>
      <c r="E53" s="140" t="s">
        <v>209</v>
      </c>
      <c r="F53" s="141"/>
      <c r="G53" s="145"/>
      <c r="H53" s="114">
        <v>0</v>
      </c>
      <c r="I53" s="136"/>
    </row>
    <row r="54" spans="2:9" s="137" customFormat="1" ht="15" customHeight="1">
      <c r="B54" s="142">
        <v>4223</v>
      </c>
      <c r="C54" s="143"/>
      <c r="D54" s="144"/>
      <c r="E54" s="140" t="s">
        <v>167</v>
      </c>
      <c r="F54" s="141"/>
      <c r="G54" s="145"/>
      <c r="H54" s="114">
        <v>1015.58</v>
      </c>
      <c r="I54" s="136"/>
    </row>
    <row r="55" spans="2:9" s="137" customFormat="1" ht="15" customHeight="1">
      <c r="B55" s="147">
        <v>4226</v>
      </c>
      <c r="C55" s="148"/>
      <c r="D55" s="140"/>
      <c r="E55" s="140" t="s">
        <v>210</v>
      </c>
      <c r="F55" s="141"/>
      <c r="G55" s="145"/>
      <c r="H55" s="114">
        <v>0</v>
      </c>
      <c r="I55" s="136"/>
    </row>
    <row r="56" spans="2:9" s="137" customFormat="1" ht="15" customHeight="1">
      <c r="B56" s="147">
        <v>4227</v>
      </c>
      <c r="C56" s="148"/>
      <c r="D56" s="140"/>
      <c r="E56" s="140" t="s">
        <v>144</v>
      </c>
      <c r="F56" s="141"/>
      <c r="G56" s="145"/>
      <c r="H56" s="114">
        <v>0</v>
      </c>
      <c r="I56" s="136"/>
    </row>
    <row r="57" spans="2:9" s="137" customFormat="1" ht="25.5">
      <c r="B57" s="147">
        <v>424</v>
      </c>
      <c r="C57" s="148"/>
      <c r="D57" s="140"/>
      <c r="E57" s="140" t="s">
        <v>211</v>
      </c>
      <c r="F57" s="141"/>
      <c r="G57" s="145"/>
      <c r="H57" s="114">
        <v>0</v>
      </c>
      <c r="I57" s="136"/>
    </row>
    <row r="58" spans="2:9" s="137" customFormat="1" ht="15" customHeight="1">
      <c r="B58" s="147">
        <v>4241</v>
      </c>
      <c r="C58" s="148"/>
      <c r="D58" s="140"/>
      <c r="E58" s="140" t="s">
        <v>212</v>
      </c>
      <c r="F58" s="141"/>
      <c r="G58" s="145"/>
      <c r="H58" s="114">
        <v>0</v>
      </c>
      <c r="I58" s="136"/>
    </row>
    <row r="59" spans="2:9" s="137" customFormat="1" ht="25.5">
      <c r="B59" s="147">
        <v>45</v>
      </c>
      <c r="C59" s="148"/>
      <c r="D59" s="140"/>
      <c r="E59" s="140" t="s">
        <v>213</v>
      </c>
      <c r="F59" s="141"/>
      <c r="G59" s="145"/>
      <c r="H59" s="114">
        <v>0</v>
      </c>
      <c r="I59" s="136"/>
    </row>
    <row r="60" spans="2:9" s="137" customFormat="1" ht="15" customHeight="1">
      <c r="B60" s="147">
        <v>452</v>
      </c>
      <c r="C60" s="148"/>
      <c r="D60" s="140"/>
      <c r="E60" s="140" t="s">
        <v>214</v>
      </c>
      <c r="F60" s="141"/>
      <c r="G60" s="145"/>
      <c r="H60" s="114">
        <v>0</v>
      </c>
      <c r="I60" s="136"/>
    </row>
    <row r="61" spans="2:9" s="137" customFormat="1">
      <c r="B61" s="147">
        <v>4521</v>
      </c>
      <c r="C61" s="148"/>
      <c r="D61" s="140"/>
      <c r="E61" s="140" t="s">
        <v>214</v>
      </c>
      <c r="F61" s="141"/>
      <c r="G61" s="145"/>
      <c r="H61" s="114"/>
      <c r="I61" s="136"/>
    </row>
    <row r="62" spans="2:9" s="137" customFormat="1" ht="30" customHeight="1">
      <c r="B62" s="193"/>
      <c r="C62" s="194"/>
      <c r="D62" s="195"/>
      <c r="E62" s="133"/>
      <c r="F62" s="134"/>
      <c r="G62" s="135"/>
      <c r="H62" s="135"/>
      <c r="I62" s="136"/>
    </row>
    <row r="63" spans="2:9" s="137" customFormat="1" ht="30" customHeight="1">
      <c r="B63" s="193">
        <v>3</v>
      </c>
      <c r="C63" s="194"/>
      <c r="D63" s="195"/>
      <c r="E63" s="138" t="s">
        <v>215</v>
      </c>
      <c r="F63" s="134"/>
      <c r="G63" s="135"/>
      <c r="H63" s="135"/>
      <c r="I63" s="136"/>
    </row>
    <row r="64" spans="2:9" ht="30" customHeight="1">
      <c r="B64" s="193" t="s">
        <v>216</v>
      </c>
      <c r="C64" s="194"/>
      <c r="D64" s="195"/>
      <c r="E64" s="133" t="s">
        <v>217</v>
      </c>
      <c r="F64" s="134"/>
      <c r="G64" s="135"/>
      <c r="H64" s="135"/>
      <c r="I64" s="136"/>
    </row>
    <row r="65" spans="1:9" ht="30" customHeight="1">
      <c r="A65" s="108"/>
      <c r="B65" s="193" t="s">
        <v>218</v>
      </c>
      <c r="C65" s="194"/>
      <c r="D65" s="195"/>
      <c r="E65" s="133" t="s">
        <v>219</v>
      </c>
      <c r="F65" s="139">
        <f>F66+F113</f>
        <v>18798</v>
      </c>
      <c r="G65" s="139">
        <v>0</v>
      </c>
      <c r="H65" s="139">
        <f>H66+H113</f>
        <v>2253.21</v>
      </c>
      <c r="I65" s="136">
        <f t="shared" si="0"/>
        <v>11.986434727098628</v>
      </c>
    </row>
    <row r="66" spans="1:9" ht="15" customHeight="1">
      <c r="A66" s="108"/>
      <c r="B66" s="204">
        <v>3</v>
      </c>
      <c r="C66" s="205"/>
      <c r="D66" s="206"/>
      <c r="E66" s="140" t="s">
        <v>4</v>
      </c>
      <c r="F66" s="145">
        <f>SUM(F67+F74+F104+F107+F111)</f>
        <v>6504</v>
      </c>
      <c r="G66" s="145">
        <f>SUM(G67+G74+G104+G107+G111)</f>
        <v>6504</v>
      </c>
      <c r="H66" s="145">
        <f>SUM(H67+H74+H104+H107+H111)</f>
        <v>2253.21</v>
      </c>
      <c r="I66" s="136">
        <f t="shared" si="0"/>
        <v>34.643450184501845</v>
      </c>
    </row>
    <row r="67" spans="1:9" ht="15" customHeight="1">
      <c r="A67" s="108"/>
      <c r="B67" s="204">
        <v>31</v>
      </c>
      <c r="C67" s="205"/>
      <c r="D67" s="206"/>
      <c r="E67" s="140" t="s">
        <v>5</v>
      </c>
      <c r="F67" s="141">
        <v>1327</v>
      </c>
      <c r="G67" s="145">
        <v>1327</v>
      </c>
      <c r="H67" s="114">
        <f>SUM(H68:H71)</f>
        <v>800</v>
      </c>
      <c r="I67" s="136">
        <f t="shared" si="0"/>
        <v>60.286360211002268</v>
      </c>
    </row>
    <row r="68" spans="1:9" ht="15" customHeight="1">
      <c r="A68" s="108"/>
      <c r="B68" s="147">
        <v>311</v>
      </c>
      <c r="C68" s="148"/>
      <c r="D68" s="140"/>
      <c r="E68" s="140" t="s">
        <v>38</v>
      </c>
      <c r="F68" s="141"/>
      <c r="G68" s="145"/>
      <c r="H68" s="114">
        <v>0</v>
      </c>
      <c r="I68" s="136"/>
    </row>
    <row r="69" spans="1:9" ht="15" customHeight="1">
      <c r="A69" s="108"/>
      <c r="B69" s="147">
        <v>3111</v>
      </c>
      <c r="C69" s="148"/>
      <c r="D69" s="140"/>
      <c r="E69" s="140" t="s">
        <v>39</v>
      </c>
      <c r="F69" s="141"/>
      <c r="G69" s="145"/>
      <c r="H69" s="114">
        <v>0</v>
      </c>
      <c r="I69" s="136"/>
    </row>
    <row r="70" spans="1:9" ht="15" customHeight="1">
      <c r="A70" s="108"/>
      <c r="B70" s="147">
        <v>312</v>
      </c>
      <c r="C70" s="148"/>
      <c r="D70" s="140"/>
      <c r="E70" s="140" t="s">
        <v>105</v>
      </c>
      <c r="F70" s="141"/>
      <c r="G70" s="145"/>
      <c r="H70" s="114">
        <v>0</v>
      </c>
      <c r="I70" s="136"/>
    </row>
    <row r="71" spans="1:9" ht="15" customHeight="1">
      <c r="A71" s="108"/>
      <c r="B71" s="147">
        <v>3121</v>
      </c>
      <c r="C71" s="148"/>
      <c r="D71" s="140"/>
      <c r="E71" s="140" t="s">
        <v>105</v>
      </c>
      <c r="F71" s="141"/>
      <c r="G71" s="145"/>
      <c r="H71" s="114">
        <v>800</v>
      </c>
      <c r="I71" s="136"/>
    </row>
    <row r="72" spans="1:9" ht="15" customHeight="1">
      <c r="A72" s="108"/>
      <c r="B72" s="147">
        <v>313</v>
      </c>
      <c r="C72" s="148"/>
      <c r="D72" s="140"/>
      <c r="E72" s="140" t="s">
        <v>106</v>
      </c>
      <c r="F72" s="141"/>
      <c r="G72" s="145"/>
      <c r="H72" s="114">
        <v>0</v>
      </c>
      <c r="I72" s="136"/>
    </row>
    <row r="73" spans="1:9" ht="15" customHeight="1">
      <c r="A73" s="108"/>
      <c r="B73" s="147">
        <v>3132</v>
      </c>
      <c r="C73" s="148"/>
      <c r="D73" s="140"/>
      <c r="E73" s="140" t="s">
        <v>107</v>
      </c>
      <c r="F73" s="141"/>
      <c r="G73" s="145"/>
      <c r="H73" s="114">
        <v>0</v>
      </c>
      <c r="I73" s="136"/>
    </row>
    <row r="74" spans="1:9" ht="15" customHeight="1">
      <c r="A74" s="108"/>
      <c r="B74" s="204">
        <v>32</v>
      </c>
      <c r="C74" s="205"/>
      <c r="D74" s="206"/>
      <c r="E74" s="140" t="s">
        <v>12</v>
      </c>
      <c r="F74" s="141">
        <v>5177</v>
      </c>
      <c r="G74" s="145">
        <v>5177</v>
      </c>
      <c r="H74" s="114">
        <f>SUM(H75+H80+H87+H96+H98)</f>
        <v>1395.38</v>
      </c>
      <c r="I74" s="136"/>
    </row>
    <row r="75" spans="1:9" ht="15" customHeight="1">
      <c r="A75" s="108"/>
      <c r="B75" s="147">
        <v>321</v>
      </c>
      <c r="C75" s="148"/>
      <c r="D75" s="140"/>
      <c r="E75" s="140" t="s">
        <v>40</v>
      </c>
      <c r="F75" s="141"/>
      <c r="G75" s="145"/>
      <c r="H75" s="114">
        <v>0</v>
      </c>
      <c r="I75" s="136"/>
    </row>
    <row r="76" spans="1:9" ht="15" customHeight="1">
      <c r="A76" s="108"/>
      <c r="B76" s="147">
        <v>3211</v>
      </c>
      <c r="C76" s="148"/>
      <c r="D76" s="140"/>
      <c r="E76" s="140" t="s">
        <v>41</v>
      </c>
      <c r="F76" s="141"/>
      <c r="G76" s="145"/>
      <c r="H76" s="114">
        <v>0</v>
      </c>
      <c r="I76" s="136"/>
    </row>
    <row r="77" spans="1:9" ht="25.5">
      <c r="A77" s="108"/>
      <c r="B77" s="147">
        <v>3212</v>
      </c>
      <c r="C77" s="148"/>
      <c r="D77" s="140"/>
      <c r="E77" s="140" t="s">
        <v>108</v>
      </c>
      <c r="F77" s="141"/>
      <c r="G77" s="145"/>
      <c r="H77" s="114">
        <v>0</v>
      </c>
      <c r="I77" s="136"/>
    </row>
    <row r="78" spans="1:9" ht="15" customHeight="1">
      <c r="A78" s="108"/>
      <c r="B78" s="147">
        <v>3213</v>
      </c>
      <c r="C78" s="148"/>
      <c r="D78" s="140"/>
      <c r="E78" s="140" t="s">
        <v>109</v>
      </c>
      <c r="F78" s="141"/>
      <c r="G78" s="145"/>
      <c r="H78" s="114">
        <v>0</v>
      </c>
      <c r="I78" s="136"/>
    </row>
    <row r="79" spans="1:9" ht="15" customHeight="1">
      <c r="A79" s="108"/>
      <c r="B79" s="147">
        <v>3214</v>
      </c>
      <c r="C79" s="148"/>
      <c r="D79" s="140"/>
      <c r="E79" s="140" t="s">
        <v>110</v>
      </c>
      <c r="F79" s="141"/>
      <c r="G79" s="145"/>
      <c r="H79" s="114">
        <v>0</v>
      </c>
      <c r="I79" s="136"/>
    </row>
    <row r="80" spans="1:9" ht="15" customHeight="1">
      <c r="A80" s="108"/>
      <c r="B80" s="147">
        <v>322</v>
      </c>
      <c r="C80" s="148"/>
      <c r="D80" s="140"/>
      <c r="E80" s="140" t="s">
        <v>116</v>
      </c>
      <c r="F80" s="141"/>
      <c r="G80" s="145"/>
      <c r="H80" s="114">
        <f>SUM(H81:H86)</f>
        <v>1374.15</v>
      </c>
      <c r="I80" s="136"/>
    </row>
    <row r="81" spans="1:9" ht="15" customHeight="1">
      <c r="A81" s="108"/>
      <c r="B81" s="147">
        <v>3221</v>
      </c>
      <c r="C81" s="148"/>
      <c r="D81" s="140"/>
      <c r="E81" s="140" t="s">
        <v>111</v>
      </c>
      <c r="F81" s="141"/>
      <c r="G81" s="145"/>
      <c r="H81" s="114">
        <v>0</v>
      </c>
      <c r="I81" s="136"/>
    </row>
    <row r="82" spans="1:9" ht="15" customHeight="1">
      <c r="A82" s="108"/>
      <c r="B82" s="147">
        <v>3222</v>
      </c>
      <c r="C82" s="148"/>
      <c r="D82" s="140"/>
      <c r="E82" s="140" t="s">
        <v>112</v>
      </c>
      <c r="F82" s="141"/>
      <c r="G82" s="145"/>
      <c r="H82" s="114">
        <v>0</v>
      </c>
      <c r="I82" s="136"/>
    </row>
    <row r="83" spans="1:9" ht="15" customHeight="1">
      <c r="A83" s="108"/>
      <c r="B83" s="147">
        <v>3223</v>
      </c>
      <c r="C83" s="148"/>
      <c r="D83" s="140"/>
      <c r="E83" s="140" t="s">
        <v>113</v>
      </c>
      <c r="F83" s="141"/>
      <c r="G83" s="145"/>
      <c r="H83" s="114">
        <v>0</v>
      </c>
      <c r="I83" s="136"/>
    </row>
    <row r="84" spans="1:9" ht="25.5">
      <c r="A84" s="108"/>
      <c r="B84" s="147">
        <v>3224</v>
      </c>
      <c r="C84" s="148"/>
      <c r="D84" s="140"/>
      <c r="E84" s="140" t="s">
        <v>114</v>
      </c>
      <c r="F84" s="141"/>
      <c r="G84" s="145"/>
      <c r="H84" s="114">
        <v>0</v>
      </c>
      <c r="I84" s="136"/>
    </row>
    <row r="85" spans="1:9" ht="15" customHeight="1">
      <c r="A85" s="108"/>
      <c r="B85" s="147">
        <v>3225</v>
      </c>
      <c r="C85" s="148"/>
      <c r="D85" s="140"/>
      <c r="E85" s="140" t="s">
        <v>115</v>
      </c>
      <c r="F85" s="141"/>
      <c r="G85" s="145"/>
      <c r="H85" s="114">
        <v>1288.75</v>
      </c>
      <c r="I85" s="136"/>
    </row>
    <row r="86" spans="1:9" ht="15" customHeight="1">
      <c r="A86" s="108"/>
      <c r="B86" s="147">
        <v>3227</v>
      </c>
      <c r="C86" s="148"/>
      <c r="D86" s="140"/>
      <c r="E86" s="140" t="s">
        <v>117</v>
      </c>
      <c r="F86" s="141"/>
      <c r="G86" s="145"/>
      <c r="H86" s="114">
        <v>85.4</v>
      </c>
      <c r="I86" s="136"/>
    </row>
    <row r="87" spans="1:9" ht="15" customHeight="1">
      <c r="A87" s="108"/>
      <c r="B87" s="147">
        <v>323</v>
      </c>
      <c r="C87" s="148"/>
      <c r="D87" s="140"/>
      <c r="E87" s="140" t="s">
        <v>204</v>
      </c>
      <c r="F87" s="141"/>
      <c r="G87" s="145"/>
      <c r="H87" s="114">
        <f>SUM(H88:H95)</f>
        <v>0</v>
      </c>
      <c r="I87" s="136"/>
    </row>
    <row r="88" spans="1:9" ht="15" customHeight="1">
      <c r="A88" s="108"/>
      <c r="B88" s="147">
        <v>3231</v>
      </c>
      <c r="C88" s="148"/>
      <c r="D88" s="140"/>
      <c r="E88" s="140" t="s">
        <v>118</v>
      </c>
      <c r="F88" s="141"/>
      <c r="G88" s="145"/>
      <c r="H88" s="114">
        <v>0</v>
      </c>
      <c r="I88" s="136"/>
    </row>
    <row r="89" spans="1:9" ht="15" customHeight="1">
      <c r="A89" s="108"/>
      <c r="B89" s="147">
        <v>3232</v>
      </c>
      <c r="C89" s="148"/>
      <c r="D89" s="140"/>
      <c r="E89" s="140" t="s">
        <v>119</v>
      </c>
      <c r="F89" s="141"/>
      <c r="G89" s="145"/>
      <c r="H89" s="114">
        <v>0</v>
      </c>
      <c r="I89" s="136"/>
    </row>
    <row r="90" spans="1:9" ht="15" customHeight="1">
      <c r="A90" s="108"/>
      <c r="B90" s="147">
        <v>3233</v>
      </c>
      <c r="C90" s="148"/>
      <c r="D90" s="140"/>
      <c r="E90" s="140" t="s">
        <v>220</v>
      </c>
      <c r="F90" s="141"/>
      <c r="G90" s="145"/>
      <c r="H90" s="114">
        <v>0</v>
      </c>
      <c r="I90" s="136"/>
    </row>
    <row r="91" spans="1:9" ht="15" customHeight="1">
      <c r="A91" s="108"/>
      <c r="B91" s="147">
        <v>3234</v>
      </c>
      <c r="C91" s="148"/>
      <c r="D91" s="140"/>
      <c r="E91" s="140" t="s">
        <v>121</v>
      </c>
      <c r="F91" s="141"/>
      <c r="G91" s="145"/>
      <c r="H91" s="114">
        <v>0</v>
      </c>
      <c r="I91" s="136"/>
    </row>
    <row r="92" spans="1:9" ht="15" customHeight="1">
      <c r="A92" s="108"/>
      <c r="B92" s="147">
        <v>3235</v>
      </c>
      <c r="C92" s="148"/>
      <c r="D92" s="140"/>
      <c r="E92" s="140" t="s">
        <v>122</v>
      </c>
      <c r="F92" s="141"/>
      <c r="G92" s="145"/>
      <c r="H92" s="114">
        <v>0</v>
      </c>
      <c r="I92" s="136"/>
    </row>
    <row r="93" spans="1:9" ht="15" customHeight="1">
      <c r="A93" s="108"/>
      <c r="B93" s="147">
        <v>3237</v>
      </c>
      <c r="C93" s="148"/>
      <c r="D93" s="140"/>
      <c r="E93" s="140" t="s">
        <v>124</v>
      </c>
      <c r="F93" s="141"/>
      <c r="G93" s="145"/>
      <c r="H93" s="114">
        <v>0</v>
      </c>
      <c r="I93" s="136"/>
    </row>
    <row r="94" spans="1:9" ht="15" customHeight="1">
      <c r="A94" s="108"/>
      <c r="B94" s="147">
        <v>3238</v>
      </c>
      <c r="C94" s="148"/>
      <c r="D94" s="140"/>
      <c r="E94" s="140" t="s">
        <v>125</v>
      </c>
      <c r="F94" s="141"/>
      <c r="G94" s="145"/>
      <c r="H94" s="114">
        <v>0</v>
      </c>
      <c r="I94" s="136"/>
    </row>
    <row r="95" spans="1:9" ht="15" customHeight="1">
      <c r="A95" s="108"/>
      <c r="B95" s="147">
        <v>3239</v>
      </c>
      <c r="C95" s="148"/>
      <c r="D95" s="140"/>
      <c r="E95" s="140" t="s">
        <v>126</v>
      </c>
      <c r="F95" s="141"/>
      <c r="G95" s="145"/>
      <c r="H95" s="114">
        <v>0</v>
      </c>
      <c r="I95" s="136"/>
    </row>
    <row r="96" spans="1:9" ht="25.5">
      <c r="A96" s="108"/>
      <c r="B96" s="147">
        <v>324</v>
      </c>
      <c r="C96" s="148"/>
      <c r="D96" s="140"/>
      <c r="E96" s="140" t="s">
        <v>149</v>
      </c>
      <c r="F96" s="141"/>
      <c r="G96" s="145"/>
      <c r="H96" s="114">
        <v>0</v>
      </c>
      <c r="I96" s="136"/>
    </row>
    <row r="97" spans="1:11" ht="25.5">
      <c r="A97" s="108"/>
      <c r="B97" s="147">
        <v>3241</v>
      </c>
      <c r="C97" s="148"/>
      <c r="D97" s="140"/>
      <c r="E97" s="140" t="s">
        <v>149</v>
      </c>
      <c r="F97" s="141"/>
      <c r="G97" s="145"/>
      <c r="H97" s="114">
        <v>0</v>
      </c>
      <c r="I97" s="136"/>
    </row>
    <row r="98" spans="1:11" ht="15" customHeight="1">
      <c r="A98" s="108"/>
      <c r="B98" s="147">
        <v>329</v>
      </c>
      <c r="C98" s="148"/>
      <c r="D98" s="140"/>
      <c r="E98" s="140" t="s">
        <v>206</v>
      </c>
      <c r="F98" s="141"/>
      <c r="G98" s="145"/>
      <c r="H98" s="114">
        <f>SUM(H99:H103)</f>
        <v>21.23</v>
      </c>
      <c r="I98" s="136"/>
    </row>
    <row r="99" spans="1:11" ht="15" customHeight="1">
      <c r="A99" s="108"/>
      <c r="B99" s="147">
        <v>3292</v>
      </c>
      <c r="C99" s="148"/>
      <c r="D99" s="140"/>
      <c r="E99" s="140" t="s">
        <v>127</v>
      </c>
      <c r="F99" s="141"/>
      <c r="G99" s="145"/>
      <c r="H99" s="114">
        <v>0</v>
      </c>
      <c r="I99" s="136"/>
    </row>
    <row r="100" spans="1:11" ht="15" customHeight="1">
      <c r="A100" s="108"/>
      <c r="B100" s="147">
        <v>3293</v>
      </c>
      <c r="C100" s="148"/>
      <c r="D100" s="140"/>
      <c r="E100" s="140" t="s">
        <v>128</v>
      </c>
      <c r="F100" s="141"/>
      <c r="G100" s="145"/>
      <c r="H100" s="114">
        <v>0</v>
      </c>
      <c r="I100" s="136"/>
    </row>
    <row r="101" spans="1:11" ht="15" customHeight="1">
      <c r="A101" s="108"/>
      <c r="B101" s="147">
        <v>3294</v>
      </c>
      <c r="C101" s="148"/>
      <c r="D101" s="140"/>
      <c r="E101" s="140" t="s">
        <v>162</v>
      </c>
      <c r="F101" s="141"/>
      <c r="G101" s="145"/>
      <c r="H101" s="114">
        <v>13.27</v>
      </c>
      <c r="I101" s="136"/>
    </row>
    <row r="102" spans="1:11" ht="15" customHeight="1">
      <c r="A102" s="108"/>
      <c r="B102" s="147">
        <v>3295</v>
      </c>
      <c r="C102" s="148"/>
      <c r="D102" s="140"/>
      <c r="E102" s="140" t="s">
        <v>129</v>
      </c>
      <c r="F102" s="141"/>
      <c r="G102" s="145"/>
      <c r="H102" s="114">
        <v>0</v>
      </c>
      <c r="I102" s="136"/>
    </row>
    <row r="103" spans="1:11" ht="15" customHeight="1">
      <c r="A103" s="108"/>
      <c r="B103" s="147">
        <v>3299</v>
      </c>
      <c r="C103" s="148"/>
      <c r="D103" s="140"/>
      <c r="E103" s="140" t="s">
        <v>206</v>
      </c>
      <c r="F103" s="141"/>
      <c r="G103" s="145"/>
      <c r="H103" s="114">
        <v>7.96</v>
      </c>
      <c r="I103" s="136"/>
    </row>
    <row r="104" spans="1:11" ht="15" customHeight="1">
      <c r="A104" s="108"/>
      <c r="B104" s="147">
        <v>34</v>
      </c>
      <c r="C104" s="148"/>
      <c r="D104" s="140"/>
      <c r="E104" s="140" t="s">
        <v>134</v>
      </c>
      <c r="F104" s="141">
        <v>0</v>
      </c>
      <c r="G104" s="145">
        <v>0</v>
      </c>
      <c r="H104" s="114">
        <f>SUM(H105)</f>
        <v>56.99</v>
      </c>
      <c r="I104" s="136" t="e">
        <f t="shared" ref="I104:I138" si="1">H104/F104*100</f>
        <v>#DIV/0!</v>
      </c>
      <c r="K104" s="149"/>
    </row>
    <row r="105" spans="1:11" ht="15" customHeight="1">
      <c r="A105" s="108"/>
      <c r="B105" s="147">
        <v>343</v>
      </c>
      <c r="C105" s="148"/>
      <c r="D105" s="140"/>
      <c r="E105" s="140" t="s">
        <v>131</v>
      </c>
      <c r="F105" s="141"/>
      <c r="G105" s="145"/>
      <c r="H105" s="145">
        <f>SUM(H106)</f>
        <v>56.99</v>
      </c>
      <c r="I105" s="136"/>
    </row>
    <row r="106" spans="1:11" ht="15" customHeight="1">
      <c r="A106" s="108"/>
      <c r="B106" s="147">
        <v>3431</v>
      </c>
      <c r="C106" s="148"/>
      <c r="D106" s="140"/>
      <c r="E106" s="140" t="s">
        <v>133</v>
      </c>
      <c r="F106" s="141"/>
      <c r="G106" s="145"/>
      <c r="H106" s="145">
        <v>56.99</v>
      </c>
      <c r="I106" s="136"/>
    </row>
    <row r="107" spans="1:11" ht="25.5">
      <c r="A107" s="108"/>
      <c r="B107" s="147">
        <v>37</v>
      </c>
      <c r="C107" s="148"/>
      <c r="D107" s="140"/>
      <c r="E107" s="140" t="s">
        <v>221</v>
      </c>
      <c r="F107" s="141">
        <v>0</v>
      </c>
      <c r="G107" s="145"/>
      <c r="H107" s="145">
        <f>H108</f>
        <v>0</v>
      </c>
      <c r="I107" s="136"/>
    </row>
    <row r="108" spans="1:11" ht="25.5">
      <c r="A108" s="108"/>
      <c r="B108" s="147">
        <v>372</v>
      </c>
      <c r="C108" s="148"/>
      <c r="D108" s="140"/>
      <c r="E108" s="140" t="s">
        <v>222</v>
      </c>
      <c r="F108" s="141"/>
      <c r="G108" s="145"/>
      <c r="H108" s="145">
        <v>0</v>
      </c>
      <c r="I108" s="136"/>
    </row>
    <row r="109" spans="1:11" ht="15" customHeight="1">
      <c r="A109" s="108"/>
      <c r="B109" s="147">
        <v>3722</v>
      </c>
      <c r="C109" s="148"/>
      <c r="D109" s="140"/>
      <c r="E109" s="140" t="s">
        <v>138</v>
      </c>
      <c r="F109" s="141"/>
      <c r="G109" s="145"/>
      <c r="H109" s="145">
        <v>0</v>
      </c>
      <c r="I109" s="136"/>
    </row>
    <row r="110" spans="1:11" ht="15" customHeight="1">
      <c r="A110" s="108"/>
      <c r="B110" s="147">
        <v>38</v>
      </c>
      <c r="C110" s="148"/>
      <c r="D110" s="140"/>
      <c r="E110" s="150" t="s">
        <v>223</v>
      </c>
      <c r="F110" s="141"/>
      <c r="G110" s="145"/>
      <c r="H110" s="145">
        <v>0</v>
      </c>
      <c r="I110" s="136"/>
    </row>
    <row r="111" spans="1:11" ht="15" customHeight="1">
      <c r="A111" s="108"/>
      <c r="B111" s="147">
        <v>381</v>
      </c>
      <c r="C111" s="148"/>
      <c r="D111" s="140"/>
      <c r="E111" s="150" t="s">
        <v>94</v>
      </c>
      <c r="F111" s="141"/>
      <c r="G111" s="145"/>
      <c r="H111" s="145">
        <v>0.84</v>
      </c>
      <c r="I111" s="136"/>
    </row>
    <row r="112" spans="1:11" ht="15" customHeight="1">
      <c r="A112" s="108"/>
      <c r="B112" s="147">
        <v>3812</v>
      </c>
      <c r="C112" s="148"/>
      <c r="D112" s="140"/>
      <c r="E112" s="150" t="s">
        <v>141</v>
      </c>
      <c r="F112" s="141"/>
      <c r="G112" s="145"/>
      <c r="H112" s="145">
        <v>0</v>
      </c>
      <c r="I112" s="136"/>
    </row>
    <row r="113" spans="1:9" ht="15" customHeight="1">
      <c r="A113" s="108"/>
      <c r="B113" s="147">
        <v>4</v>
      </c>
      <c r="C113" s="148"/>
      <c r="D113" s="140"/>
      <c r="E113" s="140" t="s">
        <v>6</v>
      </c>
      <c r="F113" s="141">
        <f>SUM(F114+F121)</f>
        <v>12294</v>
      </c>
      <c r="G113" s="145">
        <v>12294</v>
      </c>
      <c r="H113" s="145">
        <f>H114+H123</f>
        <v>0</v>
      </c>
      <c r="I113" s="136">
        <f t="shared" si="1"/>
        <v>0</v>
      </c>
    </row>
    <row r="114" spans="1:9" ht="25.5">
      <c r="A114" s="108"/>
      <c r="B114" s="147">
        <v>42</v>
      </c>
      <c r="C114" s="148"/>
      <c r="D114" s="140"/>
      <c r="E114" s="140" t="s">
        <v>207</v>
      </c>
      <c r="F114" s="141">
        <v>12294</v>
      </c>
      <c r="G114" s="145">
        <v>12294</v>
      </c>
      <c r="H114" s="145">
        <f>H115+H121</f>
        <v>0</v>
      </c>
      <c r="I114" s="136">
        <f t="shared" si="1"/>
        <v>0</v>
      </c>
    </row>
    <row r="115" spans="1:9" ht="15" customHeight="1">
      <c r="A115" s="108"/>
      <c r="B115" s="147">
        <v>422</v>
      </c>
      <c r="C115" s="148"/>
      <c r="D115" s="140"/>
      <c r="E115" s="140" t="s">
        <v>208</v>
      </c>
      <c r="F115" s="141"/>
      <c r="G115" s="145"/>
      <c r="H115" s="145">
        <v>0</v>
      </c>
      <c r="I115" s="136"/>
    </row>
    <row r="116" spans="1:9" ht="15" customHeight="1">
      <c r="A116" s="108"/>
      <c r="B116" s="147">
        <v>4221</v>
      </c>
      <c r="C116" s="148"/>
      <c r="D116" s="140"/>
      <c r="E116" s="140" t="s">
        <v>102</v>
      </c>
      <c r="F116" s="141"/>
      <c r="G116" s="145"/>
      <c r="H116" s="145">
        <v>3210.8</v>
      </c>
      <c r="I116" s="136"/>
    </row>
    <row r="117" spans="1:9" ht="15" customHeight="1">
      <c r="A117" s="108"/>
      <c r="B117" s="147">
        <v>4222</v>
      </c>
      <c r="C117" s="148"/>
      <c r="D117" s="140"/>
      <c r="E117" s="140" t="s">
        <v>209</v>
      </c>
      <c r="F117" s="141"/>
      <c r="G117" s="145"/>
      <c r="H117" s="145">
        <v>549</v>
      </c>
      <c r="I117" s="136"/>
    </row>
    <row r="118" spans="1:9" ht="15" customHeight="1">
      <c r="A118" s="108"/>
      <c r="B118" s="147">
        <v>4223</v>
      </c>
      <c r="C118" s="148"/>
      <c r="D118" s="140"/>
      <c r="E118" s="140" t="s">
        <v>167</v>
      </c>
      <c r="F118" s="141"/>
      <c r="G118" s="145"/>
      <c r="H118" s="145">
        <v>0</v>
      </c>
      <c r="I118" s="136"/>
    </row>
    <row r="119" spans="1:9" ht="15" customHeight="1">
      <c r="A119" s="108"/>
      <c r="B119" s="147">
        <v>4226</v>
      </c>
      <c r="C119" s="148"/>
      <c r="D119" s="140"/>
      <c r="E119" s="140" t="s">
        <v>210</v>
      </c>
      <c r="F119" s="141"/>
      <c r="G119" s="145"/>
      <c r="H119" s="145">
        <v>0</v>
      </c>
      <c r="I119" s="136"/>
    </row>
    <row r="120" spans="1:9" ht="15" customHeight="1">
      <c r="A120" s="108"/>
      <c r="B120" s="147">
        <v>4227</v>
      </c>
      <c r="C120" s="148"/>
      <c r="D120" s="140"/>
      <c r="E120" s="140" t="s">
        <v>144</v>
      </c>
      <c r="F120" s="141"/>
      <c r="G120" s="145"/>
      <c r="H120" s="145">
        <v>0</v>
      </c>
      <c r="I120" s="136"/>
    </row>
    <row r="121" spans="1:9" ht="25.5">
      <c r="A121" s="108"/>
      <c r="B121" s="147">
        <v>424</v>
      </c>
      <c r="C121" s="148"/>
      <c r="D121" s="140"/>
      <c r="E121" s="140" t="s">
        <v>211</v>
      </c>
      <c r="F121" s="141"/>
      <c r="G121" s="145"/>
      <c r="H121" s="145">
        <v>0</v>
      </c>
      <c r="I121" s="136"/>
    </row>
    <row r="122" spans="1:9">
      <c r="A122" s="108"/>
      <c r="B122" s="147">
        <v>4241</v>
      </c>
      <c r="C122" s="148"/>
      <c r="D122" s="140"/>
      <c r="E122" s="140" t="s">
        <v>212</v>
      </c>
      <c r="F122" s="141"/>
      <c r="G122" s="145"/>
      <c r="H122" s="145">
        <v>11.76</v>
      </c>
      <c r="I122" s="136"/>
    </row>
    <row r="123" spans="1:9">
      <c r="A123" s="108"/>
      <c r="B123" s="147">
        <v>4511</v>
      </c>
      <c r="C123" s="148"/>
      <c r="D123" s="140"/>
      <c r="E123" s="140" t="s">
        <v>214</v>
      </c>
      <c r="F123" s="141"/>
      <c r="G123" s="145"/>
      <c r="H123" s="145">
        <v>0</v>
      </c>
      <c r="I123" s="136"/>
    </row>
    <row r="124" spans="1:9" ht="30" customHeight="1">
      <c r="B124" s="193"/>
      <c r="C124" s="194"/>
      <c r="D124" s="195"/>
      <c r="E124" s="133"/>
      <c r="F124" s="151"/>
      <c r="G124" s="152"/>
      <c r="H124" s="152"/>
      <c r="I124" s="136"/>
    </row>
    <row r="125" spans="1:9" ht="30" customHeight="1">
      <c r="B125" s="193">
        <v>5</v>
      </c>
      <c r="C125" s="194"/>
      <c r="D125" s="195"/>
      <c r="E125" s="138" t="s">
        <v>224</v>
      </c>
      <c r="F125" s="151"/>
      <c r="G125" s="152"/>
      <c r="H125" s="152"/>
      <c r="I125" s="136"/>
    </row>
    <row r="126" spans="1:9" ht="30" customHeight="1">
      <c r="B126" s="193">
        <v>5</v>
      </c>
      <c r="C126" s="194"/>
      <c r="D126" s="195"/>
      <c r="E126" s="133" t="s">
        <v>225</v>
      </c>
      <c r="F126" s="139">
        <f t="shared" ref="F126:G126" si="2">F127+F173</f>
        <v>597385</v>
      </c>
      <c r="G126" s="139">
        <f t="shared" si="2"/>
        <v>597385</v>
      </c>
      <c r="H126" s="139">
        <f>H127+H173</f>
        <v>656949.21000000008</v>
      </c>
      <c r="I126" s="136">
        <f t="shared" si="1"/>
        <v>109.97082451015679</v>
      </c>
    </row>
    <row r="127" spans="1:9" ht="15" customHeight="1">
      <c r="B127" s="204">
        <v>3</v>
      </c>
      <c r="C127" s="205"/>
      <c r="D127" s="206"/>
      <c r="E127" s="140" t="s">
        <v>4</v>
      </c>
      <c r="F127" s="145">
        <f>SUM(F128+F138+F168+F170)</f>
        <v>596854</v>
      </c>
      <c r="G127" s="145">
        <f>SUM(G128+G138+G168+G170)</f>
        <v>596854</v>
      </c>
      <c r="H127" s="145">
        <f>SUM(H128+H138+H168+H170)</f>
        <v>656949.21000000008</v>
      </c>
      <c r="I127" s="136">
        <f t="shared" si="1"/>
        <v>110.0686616827566</v>
      </c>
    </row>
    <row r="128" spans="1:9" ht="15" customHeight="1">
      <c r="B128" s="204">
        <v>31</v>
      </c>
      <c r="C128" s="205"/>
      <c r="D128" s="206"/>
      <c r="E128" s="140" t="s">
        <v>5</v>
      </c>
      <c r="F128" s="141">
        <v>595925</v>
      </c>
      <c r="G128" s="145">
        <v>595925</v>
      </c>
      <c r="H128" s="114">
        <f>SUM(H129+H133+H135)</f>
        <v>655668.27</v>
      </c>
      <c r="I128" s="136">
        <f t="shared" si="1"/>
        <v>110.02530016361121</v>
      </c>
    </row>
    <row r="129" spans="2:9" ht="15" customHeight="1">
      <c r="B129" s="147">
        <v>311</v>
      </c>
      <c r="C129" s="148"/>
      <c r="D129" s="140"/>
      <c r="E129" s="140" t="s">
        <v>38</v>
      </c>
      <c r="F129" s="141"/>
      <c r="G129" s="145"/>
      <c r="H129" s="114">
        <f>SUM(H130:H132)</f>
        <v>543699.01</v>
      </c>
      <c r="I129" s="136"/>
    </row>
    <row r="130" spans="2:9" ht="15" customHeight="1">
      <c r="B130" s="147">
        <v>3111</v>
      </c>
      <c r="C130" s="148"/>
      <c r="D130" s="140"/>
      <c r="E130" s="140" t="s">
        <v>39</v>
      </c>
      <c r="F130" s="141"/>
      <c r="G130" s="145"/>
      <c r="H130" s="114">
        <v>513701.87</v>
      </c>
      <c r="I130" s="136"/>
    </row>
    <row r="131" spans="2:9" ht="15" customHeight="1">
      <c r="B131" s="147">
        <v>3113</v>
      </c>
      <c r="C131" s="148"/>
      <c r="D131" s="140"/>
      <c r="E131" s="140" t="s">
        <v>103</v>
      </c>
      <c r="F131" s="141"/>
      <c r="G131" s="145"/>
      <c r="H131" s="114">
        <v>19940.669999999998</v>
      </c>
      <c r="I131" s="136"/>
    </row>
    <row r="132" spans="2:9" ht="15" customHeight="1">
      <c r="B132" s="147">
        <v>3114</v>
      </c>
      <c r="C132" s="148"/>
      <c r="D132" s="140"/>
      <c r="E132" s="140" t="s">
        <v>104</v>
      </c>
      <c r="F132" s="141"/>
      <c r="G132" s="145"/>
      <c r="H132" s="114">
        <v>10056.469999999999</v>
      </c>
      <c r="I132" s="136"/>
    </row>
    <row r="133" spans="2:9" ht="15" customHeight="1">
      <c r="B133" s="147">
        <v>312</v>
      </c>
      <c r="C133" s="148"/>
      <c r="D133" s="140"/>
      <c r="E133" s="140" t="s">
        <v>105</v>
      </c>
      <c r="F133" s="141"/>
      <c r="G133" s="145"/>
      <c r="H133" s="114">
        <f>H134</f>
        <v>22252.76</v>
      </c>
      <c r="I133" s="136"/>
    </row>
    <row r="134" spans="2:9" ht="15" customHeight="1">
      <c r="B134" s="147">
        <v>3121</v>
      </c>
      <c r="C134" s="148"/>
      <c r="D134" s="140"/>
      <c r="E134" s="140" t="s">
        <v>105</v>
      </c>
      <c r="F134" s="141"/>
      <c r="G134" s="145"/>
      <c r="H134" s="114">
        <v>22252.76</v>
      </c>
      <c r="I134" s="136"/>
    </row>
    <row r="135" spans="2:9" ht="15" customHeight="1">
      <c r="B135" s="147">
        <v>313</v>
      </c>
      <c r="C135" s="148"/>
      <c r="D135" s="140"/>
      <c r="E135" s="140" t="s">
        <v>106</v>
      </c>
      <c r="F135" s="141"/>
      <c r="G135" s="145"/>
      <c r="H135" s="114">
        <f>H136+H137</f>
        <v>89716.5</v>
      </c>
      <c r="I135" s="136"/>
    </row>
    <row r="136" spans="2:9" ht="14.25" customHeight="1">
      <c r="B136" s="147">
        <v>3132</v>
      </c>
      <c r="C136" s="148"/>
      <c r="D136" s="140"/>
      <c r="E136" s="140" t="s">
        <v>107</v>
      </c>
      <c r="F136" s="141"/>
      <c r="G136" s="145"/>
      <c r="H136" s="114">
        <v>89701.4</v>
      </c>
      <c r="I136" s="136"/>
    </row>
    <row r="137" spans="2:9" ht="25.5">
      <c r="B137" s="147">
        <v>3133</v>
      </c>
      <c r="C137" s="148"/>
      <c r="D137" s="140"/>
      <c r="E137" s="140" t="s">
        <v>226</v>
      </c>
      <c r="F137" s="141"/>
      <c r="G137" s="145"/>
      <c r="H137" s="114">
        <v>15.1</v>
      </c>
      <c r="I137" s="136"/>
    </row>
    <row r="138" spans="2:9" ht="15" customHeight="1">
      <c r="B138" s="204">
        <v>32</v>
      </c>
      <c r="C138" s="205"/>
      <c r="D138" s="206"/>
      <c r="E138" s="140" t="s">
        <v>12</v>
      </c>
      <c r="F138" s="141">
        <v>664</v>
      </c>
      <c r="G138" s="145">
        <v>664</v>
      </c>
      <c r="H138" s="114">
        <f>SUM(H139+H144+H150+H160+H162)</f>
        <v>684.35</v>
      </c>
      <c r="I138" s="136">
        <f t="shared" si="1"/>
        <v>103.06475903614458</v>
      </c>
    </row>
    <row r="139" spans="2:9" ht="15" customHeight="1">
      <c r="B139" s="147">
        <v>321</v>
      </c>
      <c r="C139" s="148"/>
      <c r="D139" s="140"/>
      <c r="E139" s="140" t="s">
        <v>40</v>
      </c>
      <c r="F139" s="141"/>
      <c r="G139" s="145"/>
      <c r="H139" s="114">
        <f>SUM(H140:H143)</f>
        <v>0</v>
      </c>
      <c r="I139" s="136"/>
    </row>
    <row r="140" spans="2:9" ht="15" customHeight="1">
      <c r="B140" s="147">
        <v>3211</v>
      </c>
      <c r="C140" s="148"/>
      <c r="D140" s="140"/>
      <c r="E140" s="140" t="s">
        <v>41</v>
      </c>
      <c r="F140" s="141"/>
      <c r="G140" s="145"/>
      <c r="H140" s="114">
        <v>0</v>
      </c>
      <c r="I140" s="136"/>
    </row>
    <row r="141" spans="2:9" ht="25.5">
      <c r="B141" s="147">
        <v>3212</v>
      </c>
      <c r="C141" s="148"/>
      <c r="D141" s="140"/>
      <c r="E141" s="140" t="s">
        <v>108</v>
      </c>
      <c r="F141" s="141"/>
      <c r="G141" s="145"/>
      <c r="H141" s="114">
        <v>0</v>
      </c>
      <c r="I141" s="136"/>
    </row>
    <row r="142" spans="2:9" ht="15" customHeight="1">
      <c r="B142" s="147">
        <v>3213</v>
      </c>
      <c r="C142" s="148"/>
      <c r="D142" s="140"/>
      <c r="E142" s="140" t="s">
        <v>109</v>
      </c>
      <c r="F142" s="141"/>
      <c r="G142" s="145"/>
      <c r="H142" s="114">
        <v>0</v>
      </c>
      <c r="I142" s="136"/>
    </row>
    <row r="143" spans="2:9" ht="15" customHeight="1">
      <c r="B143" s="147">
        <v>3214</v>
      </c>
      <c r="C143" s="148"/>
      <c r="D143" s="140"/>
      <c r="E143" s="140" t="s">
        <v>110</v>
      </c>
      <c r="F143" s="141"/>
      <c r="G143" s="145"/>
      <c r="H143" s="114">
        <v>0</v>
      </c>
      <c r="I143" s="136"/>
    </row>
    <row r="144" spans="2:9" ht="15" customHeight="1">
      <c r="B144" s="147">
        <v>322</v>
      </c>
      <c r="C144" s="148"/>
      <c r="D144" s="140"/>
      <c r="E144" s="140" t="s">
        <v>116</v>
      </c>
      <c r="F144" s="141"/>
      <c r="G144" s="145"/>
      <c r="H144" s="114">
        <f>SUM(H145:H149)</f>
        <v>0</v>
      </c>
      <c r="I144" s="136"/>
    </row>
    <row r="145" spans="2:9" ht="15" customHeight="1">
      <c r="B145" s="147">
        <v>3221</v>
      </c>
      <c r="C145" s="148"/>
      <c r="D145" s="140"/>
      <c r="E145" s="140" t="s">
        <v>111</v>
      </c>
      <c r="F145" s="141"/>
      <c r="G145" s="145"/>
      <c r="H145" s="114">
        <v>0</v>
      </c>
      <c r="I145" s="136"/>
    </row>
    <row r="146" spans="2:9" ht="15" customHeight="1">
      <c r="B146" s="147">
        <v>3222</v>
      </c>
      <c r="C146" s="148"/>
      <c r="D146" s="140"/>
      <c r="E146" s="140" t="s">
        <v>112</v>
      </c>
      <c r="F146" s="141"/>
      <c r="G146" s="145"/>
      <c r="H146" s="114">
        <v>0</v>
      </c>
      <c r="I146" s="136"/>
    </row>
    <row r="147" spans="2:9" ht="15" customHeight="1">
      <c r="B147" s="147">
        <v>3223</v>
      </c>
      <c r="C147" s="148"/>
      <c r="D147" s="140"/>
      <c r="E147" s="140" t="s">
        <v>113</v>
      </c>
      <c r="F147" s="141"/>
      <c r="G147" s="145"/>
      <c r="H147" s="114">
        <v>0</v>
      </c>
      <c r="I147" s="136"/>
    </row>
    <row r="148" spans="2:9" ht="25.5">
      <c r="B148" s="147">
        <v>3224</v>
      </c>
      <c r="C148" s="148"/>
      <c r="D148" s="140"/>
      <c r="E148" s="140" t="s">
        <v>114</v>
      </c>
      <c r="F148" s="141"/>
      <c r="G148" s="145"/>
      <c r="H148" s="114">
        <v>0</v>
      </c>
      <c r="I148" s="136"/>
    </row>
    <row r="149" spans="2:9" ht="15" customHeight="1">
      <c r="B149" s="147">
        <v>3225</v>
      </c>
      <c r="C149" s="148"/>
      <c r="D149" s="140"/>
      <c r="E149" s="140" t="s">
        <v>115</v>
      </c>
      <c r="F149" s="141"/>
      <c r="G149" s="145"/>
      <c r="H149" s="114">
        <v>0</v>
      </c>
      <c r="I149" s="136"/>
    </row>
    <row r="150" spans="2:9" ht="15" customHeight="1">
      <c r="B150" s="147">
        <v>323</v>
      </c>
      <c r="C150" s="148"/>
      <c r="D150" s="140"/>
      <c r="E150" s="140" t="s">
        <v>204</v>
      </c>
      <c r="F150" s="141"/>
      <c r="G150" s="145"/>
      <c r="H150" s="114">
        <f>SUM(H151:H159)</f>
        <v>0</v>
      </c>
      <c r="I150" s="136"/>
    </row>
    <row r="151" spans="2:9" ht="15" customHeight="1">
      <c r="B151" s="147">
        <v>3231</v>
      </c>
      <c r="C151" s="148"/>
      <c r="D151" s="140"/>
      <c r="E151" s="140" t="s">
        <v>118</v>
      </c>
      <c r="F151" s="141"/>
      <c r="G151" s="145"/>
      <c r="H151" s="114">
        <v>0</v>
      </c>
      <c r="I151" s="136"/>
    </row>
    <row r="152" spans="2:9" ht="15" customHeight="1">
      <c r="B152" s="147">
        <v>3232</v>
      </c>
      <c r="C152" s="148"/>
      <c r="D152" s="140"/>
      <c r="E152" s="140" t="s">
        <v>119</v>
      </c>
      <c r="F152" s="141"/>
      <c r="G152" s="145"/>
      <c r="H152" s="114">
        <v>0</v>
      </c>
      <c r="I152" s="136"/>
    </row>
    <row r="153" spans="2:9" ht="15" customHeight="1">
      <c r="B153" s="147">
        <v>3233</v>
      </c>
      <c r="C153" s="148"/>
      <c r="D153" s="140"/>
      <c r="E153" s="140" t="s">
        <v>120</v>
      </c>
      <c r="F153" s="141"/>
      <c r="G153" s="145"/>
      <c r="H153" s="114">
        <v>0</v>
      </c>
      <c r="I153" s="136"/>
    </row>
    <row r="154" spans="2:9" ht="15" customHeight="1">
      <c r="B154" s="147">
        <v>3234</v>
      </c>
      <c r="C154" s="148"/>
      <c r="D154" s="140"/>
      <c r="E154" s="140" t="s">
        <v>121</v>
      </c>
      <c r="F154" s="141"/>
      <c r="G154" s="145"/>
      <c r="H154" s="114">
        <v>0</v>
      </c>
      <c r="I154" s="136"/>
    </row>
    <row r="155" spans="2:9" ht="15" customHeight="1">
      <c r="B155" s="147">
        <v>3235</v>
      </c>
      <c r="C155" s="148"/>
      <c r="D155" s="140"/>
      <c r="E155" s="140" t="s">
        <v>122</v>
      </c>
      <c r="F155" s="141"/>
      <c r="G155" s="145"/>
      <c r="H155" s="114">
        <v>0</v>
      </c>
      <c r="I155" s="136"/>
    </row>
    <row r="156" spans="2:9" ht="15" customHeight="1">
      <c r="B156" s="147">
        <v>3236</v>
      </c>
      <c r="C156" s="148"/>
      <c r="D156" s="140"/>
      <c r="E156" s="140" t="s">
        <v>227</v>
      </c>
      <c r="F156" s="141"/>
      <c r="G156" s="145"/>
      <c r="H156" s="114">
        <v>0</v>
      </c>
      <c r="I156" s="136"/>
    </row>
    <row r="157" spans="2:9" ht="15" customHeight="1">
      <c r="B157" s="147">
        <v>3237</v>
      </c>
      <c r="C157" s="148"/>
      <c r="D157" s="140"/>
      <c r="E157" s="140" t="s">
        <v>124</v>
      </c>
      <c r="F157" s="141"/>
      <c r="G157" s="145"/>
      <c r="H157" s="114">
        <v>0</v>
      </c>
      <c r="I157" s="136"/>
    </row>
    <row r="158" spans="2:9" ht="15" customHeight="1">
      <c r="B158" s="147">
        <v>3238</v>
      </c>
      <c r="C158" s="148"/>
      <c r="D158" s="140"/>
      <c r="E158" s="140" t="s">
        <v>125</v>
      </c>
      <c r="F158" s="141"/>
      <c r="G158" s="145"/>
      <c r="H158" s="114">
        <v>0</v>
      </c>
      <c r="I158" s="136"/>
    </row>
    <row r="159" spans="2:9" ht="15" customHeight="1">
      <c r="B159" s="147">
        <v>3239</v>
      </c>
      <c r="C159" s="148"/>
      <c r="D159" s="140"/>
      <c r="E159" s="140" t="s">
        <v>126</v>
      </c>
      <c r="F159" s="141"/>
      <c r="G159" s="145"/>
      <c r="H159" s="114">
        <v>0</v>
      </c>
      <c r="I159" s="136"/>
    </row>
    <row r="160" spans="2:9" ht="25.5">
      <c r="B160" s="147">
        <v>324</v>
      </c>
      <c r="C160" s="148"/>
      <c r="D160" s="140"/>
      <c r="E160" s="140" t="s">
        <v>149</v>
      </c>
      <c r="F160" s="141"/>
      <c r="G160" s="145"/>
      <c r="H160" s="114">
        <f>H161</f>
        <v>0</v>
      </c>
      <c r="I160" s="136"/>
    </row>
    <row r="161" spans="2:9" ht="25.5">
      <c r="B161" s="147">
        <v>3241</v>
      </c>
      <c r="C161" s="148"/>
      <c r="D161" s="140"/>
      <c r="E161" s="140" t="s">
        <v>149</v>
      </c>
      <c r="F161" s="141"/>
      <c r="G161" s="145"/>
      <c r="H161" s="114">
        <v>0</v>
      </c>
      <c r="I161" s="136"/>
    </row>
    <row r="162" spans="2:9" ht="15" customHeight="1">
      <c r="B162" s="147">
        <v>329</v>
      </c>
      <c r="C162" s="148"/>
      <c r="D162" s="140"/>
      <c r="E162" s="140" t="s">
        <v>206</v>
      </c>
      <c r="F162" s="141"/>
      <c r="G162" s="145"/>
      <c r="H162" s="114">
        <f>SUM(H163:H167)</f>
        <v>684.35</v>
      </c>
      <c r="I162" s="136"/>
    </row>
    <row r="163" spans="2:9" ht="15" customHeight="1">
      <c r="B163" s="147">
        <v>3292</v>
      </c>
      <c r="C163" s="148"/>
      <c r="D163" s="140"/>
      <c r="E163" s="140" t="s">
        <v>127</v>
      </c>
      <c r="F163" s="141"/>
      <c r="G163" s="145"/>
      <c r="H163" s="114">
        <v>0</v>
      </c>
      <c r="I163" s="136"/>
    </row>
    <row r="164" spans="2:9" ht="15" customHeight="1">
      <c r="B164" s="147">
        <v>3294</v>
      </c>
      <c r="C164" s="148"/>
      <c r="D164" s="140"/>
      <c r="E164" s="140" t="s">
        <v>162</v>
      </c>
      <c r="F164" s="141"/>
      <c r="G164" s="145"/>
      <c r="H164" s="114">
        <v>0</v>
      </c>
      <c r="I164" s="136"/>
    </row>
    <row r="165" spans="2:9" ht="15" customHeight="1">
      <c r="B165" s="147">
        <v>3295</v>
      </c>
      <c r="C165" s="148"/>
      <c r="D165" s="140"/>
      <c r="E165" s="140" t="s">
        <v>129</v>
      </c>
      <c r="F165" s="141"/>
      <c r="G165" s="145"/>
      <c r="H165" s="114">
        <v>0</v>
      </c>
      <c r="I165" s="136"/>
    </row>
    <row r="166" spans="2:9" ht="15" customHeight="1">
      <c r="B166" s="147">
        <v>3296</v>
      </c>
      <c r="C166" s="148"/>
      <c r="D166" s="140"/>
      <c r="E166" s="140" t="s">
        <v>163</v>
      </c>
      <c r="F166" s="141"/>
      <c r="G166" s="145"/>
      <c r="H166" s="114">
        <v>684.35</v>
      </c>
      <c r="I166" s="136"/>
    </row>
    <row r="167" spans="2:9" ht="15" customHeight="1">
      <c r="B167" s="147">
        <v>3299</v>
      </c>
      <c r="C167" s="148"/>
      <c r="D167" s="140"/>
      <c r="E167" s="140" t="s">
        <v>206</v>
      </c>
      <c r="F167" s="141"/>
      <c r="G167" s="145"/>
      <c r="H167" s="114">
        <v>0</v>
      </c>
      <c r="I167" s="136"/>
    </row>
    <row r="168" spans="2:9">
      <c r="B168" s="147">
        <v>34</v>
      </c>
      <c r="C168" s="148"/>
      <c r="D168" s="148"/>
      <c r="E168" s="150" t="s">
        <v>134</v>
      </c>
      <c r="F168" s="153">
        <v>265</v>
      </c>
      <c r="G168" s="145">
        <v>265</v>
      </c>
      <c r="H168" s="114">
        <f>H169</f>
        <v>521.79999999999995</v>
      </c>
      <c r="I168" s="136">
        <f t="shared" ref="I168:I174" si="3">H168/F168*100</f>
        <v>196.90566037735849</v>
      </c>
    </row>
    <row r="169" spans="2:9">
      <c r="B169" s="147">
        <v>3431</v>
      </c>
      <c r="C169" s="148"/>
      <c r="D169" s="140"/>
      <c r="E169" s="150" t="s">
        <v>148</v>
      </c>
      <c r="F169" s="153"/>
      <c r="G169" s="145"/>
      <c r="H169" s="145">
        <v>521.79999999999995</v>
      </c>
      <c r="I169" s="136"/>
    </row>
    <row r="170" spans="2:9" ht="15" customHeight="1">
      <c r="B170" s="147">
        <v>38</v>
      </c>
      <c r="C170" s="148"/>
      <c r="D170" s="140"/>
      <c r="E170" s="150" t="s">
        <v>223</v>
      </c>
      <c r="F170" s="153"/>
      <c r="G170" s="145"/>
      <c r="H170" s="145">
        <f>H171</f>
        <v>74.790000000000006</v>
      </c>
      <c r="I170" s="136"/>
    </row>
    <row r="171" spans="2:9" ht="15" customHeight="1">
      <c r="B171" s="147">
        <v>381</v>
      </c>
      <c r="C171" s="148"/>
      <c r="D171" s="140"/>
      <c r="E171" s="150" t="s">
        <v>94</v>
      </c>
      <c r="F171" s="153"/>
      <c r="G171" s="145"/>
      <c r="H171" s="145">
        <v>74.790000000000006</v>
      </c>
      <c r="I171" s="136"/>
    </row>
    <row r="172" spans="2:9" ht="15" customHeight="1">
      <c r="B172" s="147">
        <v>3812</v>
      </c>
      <c r="C172" s="148"/>
      <c r="D172" s="140"/>
      <c r="E172" s="150" t="s">
        <v>141</v>
      </c>
      <c r="F172" s="153"/>
      <c r="G172" s="145"/>
      <c r="H172" s="145">
        <v>74.790000000000006</v>
      </c>
      <c r="I172" s="136"/>
    </row>
    <row r="173" spans="2:9" ht="15" customHeight="1">
      <c r="B173" s="204">
        <v>4</v>
      </c>
      <c r="C173" s="205"/>
      <c r="D173" s="206"/>
      <c r="E173" s="140" t="s">
        <v>6</v>
      </c>
      <c r="F173" s="141">
        <v>531</v>
      </c>
      <c r="G173" s="145">
        <v>531</v>
      </c>
      <c r="H173" s="145">
        <v>0</v>
      </c>
      <c r="I173" s="136">
        <f t="shared" si="3"/>
        <v>0</v>
      </c>
    </row>
    <row r="174" spans="2:9" ht="25.5">
      <c r="B174" s="147">
        <v>42</v>
      </c>
      <c r="C174" s="148"/>
      <c r="D174" s="140"/>
      <c r="E174" s="140" t="s">
        <v>207</v>
      </c>
      <c r="F174" s="141">
        <v>531</v>
      </c>
      <c r="G174" s="145">
        <v>5310</v>
      </c>
      <c r="H174" s="145">
        <f>H175</f>
        <v>0</v>
      </c>
      <c r="I174" s="136">
        <f t="shared" si="3"/>
        <v>0</v>
      </c>
    </row>
    <row r="175" spans="2:9" ht="15" customHeight="1">
      <c r="B175" s="147">
        <v>422</v>
      </c>
      <c r="C175" s="148"/>
      <c r="D175" s="140"/>
      <c r="E175" s="140" t="s">
        <v>208</v>
      </c>
      <c r="F175" s="141"/>
      <c r="G175" s="145"/>
      <c r="H175" s="145">
        <f>SUM(H176:H180)</f>
        <v>0</v>
      </c>
      <c r="I175" s="136"/>
    </row>
    <row r="176" spans="2:9" ht="15" customHeight="1">
      <c r="B176" s="147">
        <v>4221</v>
      </c>
      <c r="C176" s="148"/>
      <c r="D176" s="140"/>
      <c r="E176" s="140" t="s">
        <v>102</v>
      </c>
      <c r="F176" s="141"/>
      <c r="G176" s="145"/>
      <c r="H176" s="145">
        <v>0</v>
      </c>
      <c r="I176" s="136"/>
    </row>
    <row r="177" spans="2:9" ht="15" customHeight="1">
      <c r="B177" s="147">
        <v>4222</v>
      </c>
      <c r="C177" s="148"/>
      <c r="D177" s="140"/>
      <c r="E177" s="140" t="s">
        <v>209</v>
      </c>
      <c r="F177" s="141"/>
      <c r="G177" s="145"/>
      <c r="H177" s="145">
        <v>0</v>
      </c>
      <c r="I177" s="136"/>
    </row>
    <row r="178" spans="2:9" ht="15" customHeight="1">
      <c r="B178" s="147">
        <v>4223</v>
      </c>
      <c r="C178" s="148"/>
      <c r="D178" s="140"/>
      <c r="E178" s="140" t="s">
        <v>167</v>
      </c>
      <c r="F178" s="141"/>
      <c r="G178" s="145"/>
      <c r="H178" s="145">
        <v>0</v>
      </c>
      <c r="I178" s="136"/>
    </row>
    <row r="179" spans="2:9" ht="15" customHeight="1">
      <c r="B179" s="147">
        <v>4226</v>
      </c>
      <c r="C179" s="148"/>
      <c r="D179" s="140"/>
      <c r="E179" s="140" t="s">
        <v>210</v>
      </c>
      <c r="F179" s="141"/>
      <c r="G179" s="145"/>
      <c r="H179" s="145">
        <v>0</v>
      </c>
      <c r="I179" s="136"/>
    </row>
    <row r="180" spans="2:9" ht="15" customHeight="1">
      <c r="B180" s="147">
        <v>4227</v>
      </c>
      <c r="C180" s="148"/>
      <c r="D180" s="140"/>
      <c r="E180" s="140" t="s">
        <v>144</v>
      </c>
      <c r="F180" s="141"/>
      <c r="G180" s="145"/>
      <c r="H180" s="145">
        <v>0</v>
      </c>
      <c r="I180" s="136"/>
    </row>
    <row r="181" spans="2:9" ht="25.5">
      <c r="B181" s="147">
        <v>424</v>
      </c>
      <c r="C181" s="148"/>
      <c r="D181" s="140"/>
      <c r="E181" s="140" t="s">
        <v>211</v>
      </c>
      <c r="F181" s="141"/>
      <c r="G181" s="145"/>
      <c r="H181" s="145">
        <f>H182</f>
        <v>0</v>
      </c>
      <c r="I181" s="136"/>
    </row>
    <row r="182" spans="2:9" ht="15" customHeight="1">
      <c r="B182" s="147">
        <v>4241</v>
      </c>
      <c r="C182" s="148"/>
      <c r="D182" s="140"/>
      <c r="E182" s="140" t="s">
        <v>212</v>
      </c>
      <c r="F182" s="141"/>
      <c r="G182" s="145"/>
      <c r="H182" s="145"/>
      <c r="I182" s="136"/>
    </row>
    <row r="183" spans="2:9" ht="16.5" customHeight="1">
      <c r="B183" s="193"/>
      <c r="C183" s="194"/>
      <c r="D183" s="195"/>
      <c r="E183" s="133"/>
      <c r="F183" s="141"/>
      <c r="G183" s="145"/>
      <c r="H183" s="145"/>
      <c r="I183" s="136"/>
    </row>
    <row r="184" spans="2:9" ht="30" customHeight="1">
      <c r="B184" s="193">
        <v>1</v>
      </c>
      <c r="C184" s="194"/>
      <c r="D184" s="195"/>
      <c r="E184" s="138" t="s">
        <v>229</v>
      </c>
      <c r="F184" s="151"/>
      <c r="G184" s="152"/>
      <c r="H184" s="152"/>
      <c r="I184" s="136"/>
    </row>
    <row r="185" spans="2:9" ht="30" customHeight="1">
      <c r="B185" s="193" t="s">
        <v>230</v>
      </c>
      <c r="C185" s="194"/>
      <c r="D185" s="195"/>
      <c r="E185" s="133" t="s">
        <v>217</v>
      </c>
      <c r="F185" s="151"/>
      <c r="G185" s="152"/>
      <c r="H185" s="152"/>
      <c r="I185" s="136"/>
    </row>
    <row r="186" spans="2:9" ht="30" customHeight="1">
      <c r="B186" s="193"/>
      <c r="C186" s="194"/>
      <c r="D186" s="195"/>
      <c r="E186" s="133" t="s">
        <v>231</v>
      </c>
      <c r="F186" s="139">
        <f>F187</f>
        <v>664</v>
      </c>
      <c r="G186" s="139">
        <f t="shared" ref="G186:H186" si="4">G187</f>
        <v>664</v>
      </c>
      <c r="H186" s="139">
        <f t="shared" si="4"/>
        <v>47.52</v>
      </c>
      <c r="I186" s="136">
        <f t="shared" ref="I186:I188" si="5">H186/F186*100</f>
        <v>7.1566265060240966</v>
      </c>
    </row>
    <row r="187" spans="2:9">
      <c r="B187" s="147">
        <v>32</v>
      </c>
      <c r="C187" s="148"/>
      <c r="D187" s="140"/>
      <c r="E187" s="154" t="s">
        <v>12</v>
      </c>
      <c r="F187" s="115">
        <v>664</v>
      </c>
      <c r="G187" s="115">
        <v>664</v>
      </c>
      <c r="H187" s="115">
        <v>47.52</v>
      </c>
      <c r="I187" s="136">
        <f t="shared" si="5"/>
        <v>7.1566265060240966</v>
      </c>
    </row>
    <row r="188" spans="2:9">
      <c r="B188" s="147">
        <v>3221</v>
      </c>
      <c r="C188" s="148"/>
      <c r="D188" s="140"/>
      <c r="E188" s="154" t="s">
        <v>232</v>
      </c>
      <c r="F188" s="115">
        <v>664</v>
      </c>
      <c r="G188" s="115">
        <v>664</v>
      </c>
      <c r="H188" s="115">
        <v>47.52</v>
      </c>
      <c r="I188" s="136">
        <f t="shared" si="5"/>
        <v>7.1566265060240966</v>
      </c>
    </row>
  </sheetData>
  <mergeCells count="27">
    <mergeCell ref="B184:D184"/>
    <mergeCell ref="B185:D185"/>
    <mergeCell ref="B186:D186"/>
    <mergeCell ref="B126:D126"/>
    <mergeCell ref="B127:D127"/>
    <mergeCell ref="B128:D128"/>
    <mergeCell ref="B138:D138"/>
    <mergeCell ref="B173:D173"/>
    <mergeCell ref="B183:D183"/>
    <mergeCell ref="B125:D125"/>
    <mergeCell ref="B10:D10"/>
    <mergeCell ref="B11:D11"/>
    <mergeCell ref="B12:D12"/>
    <mergeCell ref="B62:D62"/>
    <mergeCell ref="B63:D63"/>
    <mergeCell ref="B64:D64"/>
    <mergeCell ref="B65:D65"/>
    <mergeCell ref="B66:D66"/>
    <mergeCell ref="B67:D67"/>
    <mergeCell ref="B74:D74"/>
    <mergeCell ref="B124:D124"/>
    <mergeCell ref="B9:D9"/>
    <mergeCell ref="B2:I2"/>
    <mergeCell ref="B4:I4"/>
    <mergeCell ref="B6:E6"/>
    <mergeCell ref="B7:E7"/>
    <mergeCell ref="B8:D8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</vt:lpstr>
      <vt:lpstr>Rashodi prema izvorima fina </vt:lpstr>
      <vt:lpstr>Rashodi prema funkcijskoj k </vt:lpstr>
      <vt:lpstr>Račun financiranja</vt:lpstr>
      <vt:lpstr>Račun fin prema izvorima f</vt:lpstr>
      <vt:lpstr>POSEBNI DIO-Programska klas.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Vesna</cp:lastModifiedBy>
  <cp:lastPrinted>2024-03-28T07:34:22Z</cp:lastPrinted>
  <dcterms:created xsi:type="dcterms:W3CDTF">2022-08-12T12:51:27Z</dcterms:created>
  <dcterms:modified xsi:type="dcterms:W3CDTF">2024-03-28T07:42:08Z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